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GETAD\2024 - GETAD\PLANO DE CONTRATAÇÃO ANUAL - EXERCÍCIO DE 2025\1. PCA - VERSÃO FINAL\"/>
    </mc:Choice>
  </mc:AlternateContent>
  <xr:revisionPtr revIDLastSave="0" documentId="13_ncr:1_{39A76210-010A-492E-8650-12845E99FEB5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Orientações" sheetId="4" r:id="rId1"/>
    <sheet name="PCA" sheetId="1" r:id="rId2"/>
    <sheet name="PCA REVISADO após teto" sheetId="9" r:id="rId3"/>
    <sheet name="PCA final com exclusão" sheetId="10" r:id="rId4"/>
    <sheet name="Planilha1" sheetId="8" r:id="rId5"/>
    <sheet name="Listas" sheetId="2" state="hidden" r:id="rId6"/>
    <sheet name="1" sheetId="7" state="veryHidden" r:id="rId7"/>
  </sheets>
  <externalReferences>
    <externalReference r:id="rId8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0" l="1"/>
  <c r="F14" i="10" l="1"/>
  <c r="F20" i="10"/>
  <c r="F61" i="10" l="1"/>
  <c r="F66" i="10" s="1"/>
  <c r="F21" i="10"/>
  <c r="F21" i="9"/>
  <c r="F29" i="10" l="1"/>
  <c r="F68" i="10" s="1"/>
  <c r="F15" i="9"/>
  <c r="F64" i="9"/>
  <c r="F29" i="9"/>
  <c r="F27" i="9"/>
  <c r="F25" i="9"/>
  <c r="F24" i="9"/>
  <c r="F14" i="9"/>
  <c r="F33" i="9" l="1"/>
  <c r="F88" i="1"/>
  <c r="F90" i="1" s="1"/>
  <c r="I17" i="8"/>
  <c r="D8" i="1"/>
  <c r="D10" i="1" s="1"/>
  <c r="F74" i="1"/>
  <c r="F79" i="1" s="1"/>
  <c r="F38" i="1"/>
  <c r="F36" i="1"/>
  <c r="F34" i="1"/>
  <c r="F33" i="1"/>
  <c r="F30" i="1"/>
  <c r="F23" i="1"/>
  <c r="F24" i="1" s="1"/>
  <c r="F71" i="9" l="1"/>
  <c r="F42" i="1"/>
  <c r="F81" i="1" s="1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F76" i="9" l="1"/>
  <c r="F74" i="9"/>
</calcChain>
</file>

<file path=xl/sharedStrings.xml><?xml version="1.0" encoding="utf-8"?>
<sst xmlns="http://schemas.openxmlformats.org/spreadsheetml/2006/main" count="1393" uniqueCount="252">
  <si>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</si>
  <si>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</si>
  <si>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</si>
  <si>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</si>
  <si>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</si>
  <si>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</si>
  <si>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</si>
  <si>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</si>
  <si>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</si>
  <si>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</si>
  <si>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</si>
  <si>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</si>
  <si>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</si>
  <si>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</si>
  <si>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</si>
  <si>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</si>
  <si>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</si>
  <si>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</si>
  <si>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</si>
  <si>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</si>
  <si>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</si>
  <si>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</si>
  <si>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</si>
  <si>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</si>
  <si>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</si>
  <si>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</si>
  <si>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</si>
  <si>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</si>
  <si>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Agente de contratação ou fiscal</t>
  </si>
  <si>
    <t>Em andamento</t>
  </si>
  <si>
    <t>Setor Demandante</t>
  </si>
  <si>
    <t>SUBEO</t>
  </si>
  <si>
    <t>Serviço de Apoio na Organização dos Encontros Presenciais das Audiências Públicas</t>
  </si>
  <si>
    <t>Serviço</t>
  </si>
  <si>
    <t>3.3.90.39.00</t>
  </si>
  <si>
    <t>Thássia da Silva Marques</t>
  </si>
  <si>
    <t>Despesa Recorrente Anualmente. Com contratações especificas, não há contratos desde já firmados. Os fornecedores são acionados de modo pontual. Refere-se a 05 encontros presenciais.</t>
  </si>
  <si>
    <t>Serviço de Transporte para a Organização dos Encontros Presenciais das Audiências Públicas</t>
  </si>
  <si>
    <t>3.3.90.33.00</t>
  </si>
  <si>
    <t xml:space="preserve">Conseplan </t>
  </si>
  <si>
    <t>Unidade</t>
  </si>
  <si>
    <t>3.3.90.47.00</t>
  </si>
  <si>
    <t>Juliani Nunes Campos Johanson</t>
  </si>
  <si>
    <t>Refere-se a anuidade do Conselho Nacional de Secretários de Estado de Planejamento - CONSEPLAN.</t>
  </si>
  <si>
    <t>Capacitações SUBEO 2025</t>
  </si>
  <si>
    <t>Capacitações Alta Gestão e GPOs, por meio 
de descentralizações orçamentárias.</t>
  </si>
  <si>
    <t>GETAD</t>
  </si>
  <si>
    <t>Concesão de 01 (uma) bolsa para o Desenvolvimento e a Capacitação na gestão pública por meio da Pesquisa e Inovação em Políticas Públicas, com Seleção, Treinamento, Alocação e Gestão de Bolsistas para atuação em Inovação no Governo.</t>
  </si>
  <si>
    <t>Fev</t>
  </si>
  <si>
    <t>3.3.90.20.00</t>
  </si>
  <si>
    <t>Elizabeth Areias Lube</t>
  </si>
  <si>
    <t xml:space="preserve">Realizado por meio de descentralização de recursos. </t>
  </si>
  <si>
    <t>TOTAL ESTIMADO SUBEO</t>
  </si>
  <si>
    <t>SUBEPP</t>
  </si>
  <si>
    <t>Contratação de inscrições para o “20° SCGP 2025 - Seminário Capixaba de Gestão de Projetos (SCGP)</t>
  </si>
  <si>
    <t>Out</t>
  </si>
  <si>
    <t>Ana Lúcia de Lima Pansini</t>
  </si>
  <si>
    <t>Valor referente a inscrição em congresso. Esse Seminário compõe a ação de Capacitação para os Gerentes de Programas e de Projetos.</t>
  </si>
  <si>
    <t>Contratação de inscrições para o
“20° Congresso Brasileiro de Gestão, Projetos e Liderança (CBGPL) - Fortaleza (CE)</t>
  </si>
  <si>
    <t>Abr</t>
  </si>
  <si>
    <t xml:space="preserve">Valor referente a inscrição em congressoEsse Seminário compõe a ação de Capacitação para os Gerentes de Programas e de Projetos. Não está incluso passagem aérea e diária. </t>
  </si>
  <si>
    <t>Contratação de Palestrante para realização de evento envolvendo os Escritórios de Projetos Setoriais do Governo ES</t>
  </si>
  <si>
    <t>Mai</t>
  </si>
  <si>
    <t>Despesa realizada por meio de descentralização orçamentária. O evento está relacionado à criação e fortalecimento dos Escritórios de projetos nos órgãos do Governo</t>
  </si>
  <si>
    <t>Contratação de Palestrante para capacitação para os Gerentes de Programas e de Projetos</t>
  </si>
  <si>
    <t>Jun</t>
  </si>
  <si>
    <t>Despesa realizada por meio de descentralização orçamentária. Compõe a Ação Capacitação para os Gerentes de Programas e de Projetos</t>
  </si>
  <si>
    <t>Anna Cláudia Aquino Santos Pela</t>
  </si>
  <si>
    <t>Despesa realizada por meio de descentralização orçamentária. O evento está relacionado ao Painel de Indicadores Estratégicos</t>
  </si>
  <si>
    <t>TOTAL ESTIMADO SUBEPP</t>
  </si>
  <si>
    <t>SUBCAP</t>
  </si>
  <si>
    <t>Contratação de prestação de serviços de consultoria para elaboração de instrumentos preparatórios (documentos ambientais-sociais de exigência dos instituições financeiras) para operações de crédito interno/externo.</t>
  </si>
  <si>
    <t>3.3.90.35.00 / 3.3.90.39.00</t>
  </si>
  <si>
    <t>A contratação se faz necessária para  fortalecimento da SUBCAP.</t>
  </si>
  <si>
    <t>Contratação de empresa especializada em organização e gerenciamento de eventos institucionais presenciais e híbridos.</t>
  </si>
  <si>
    <t>A contratação se faz necessária ante a realização de Workshop de capacitação, para aproximadamente 40 (quarenta) pessoas, com duração diária de aproximadamente 06 (seis) horas, durante 05 (cinco) dias.</t>
  </si>
  <si>
    <t>TOTAL ESTIMADO SUBCAP</t>
  </si>
  <si>
    <t>CGTI</t>
  </si>
  <si>
    <t>Licença Software Canva</t>
  </si>
  <si>
    <t>Usuário</t>
  </si>
  <si>
    <t>Nov</t>
  </si>
  <si>
    <t>3.3.90.40.00</t>
  </si>
  <si>
    <t>Thassia da Silva Marques</t>
  </si>
  <si>
    <t>Utilização pela Assessoria de Comunicação da SEP na produção de conteúdo de divulgação das ações do Governo.</t>
  </si>
  <si>
    <t>Aquisição de webcams</t>
  </si>
  <si>
    <t>Jul</t>
  </si>
  <si>
    <t>3.3.90.30.00</t>
  </si>
  <si>
    <t>Aquisição de 10 webcams para utilização pelos servidores da SEP</t>
  </si>
  <si>
    <t>Licença Software Adobe Creative Cloud</t>
  </si>
  <si>
    <t>Aquisição de pontos de acesso para melhoria da rede Wifi</t>
  </si>
  <si>
    <t>Aquisição de 10 novos pontos de acesso para melhorar a cobertura e o desempenho da rede wifi da SEP</t>
  </si>
  <si>
    <t>Contratação de prestação de serviços de suporte técnico, operação, manutenção preventiva e corretiva com fornecimento de peças e materiais para a Central Privada de Comutação Telefônica (CPCT) – PABX, provida de tecnologia TDM/IP, analógica, digital e IP para a SEPManutenção de PABX</t>
  </si>
  <si>
    <t>Jan</t>
  </si>
  <si>
    <t>Manutenção do sistema local de telefonia (PABX) da SEP</t>
  </si>
  <si>
    <t>Contratação de treinamentos na área de Tecnologia da Informação</t>
  </si>
  <si>
    <t>Serão contratados treinamentos de ferramentas que a CGTI utiliza nos servidores e serviços que presta a SEP e ao Governo</t>
  </si>
  <si>
    <t>Serviços de Outsourcing de Impressão</t>
  </si>
  <si>
    <t xml:space="preserve">Hanailsom Belcavello da Silva </t>
  </si>
  <si>
    <t xml:space="preserve">Valor anual estimado. </t>
  </si>
  <si>
    <t>Serviços de Administração, Desenvolvimento, Manutenção e Suporte de Sistemas e Infraestrutura de Tecnologia da Informação</t>
  </si>
  <si>
    <t xml:space="preserve">Vagner Dargan Cordeiro </t>
  </si>
  <si>
    <t>Valor anual estimado para 06 (seis) postos de trabalho, visando atender à crescente demanda por produtos e serviços de Tecnologia da Informação oriunda das suas unidades de negócio, bem como a provisão de soluções tecnológicas capazes de proverem serviços públicos digitais aos cidadãos e demais instituições do Governo. Já considerando o reajuste a ser celebrado, conforme Cláusula Décima Quarta do Contrato nº 012/2023.</t>
  </si>
  <si>
    <t>TOTAL ESTIMADO CGTI</t>
  </si>
  <si>
    <t>-</t>
  </si>
  <si>
    <t>3.3.90.37.00</t>
  </si>
  <si>
    <t>Valor anual estimado, referente a 08 (oito) postos de assistente administrativo. O valor já considerando a repactuação contratual no exercício de 2025.</t>
  </si>
  <si>
    <t>Prestação de serviços administrativos e de suporte de nível operacional, por meio de postos de Assistentes Administrativos e Encarregados</t>
  </si>
  <si>
    <t>Amanda Ferreira Lichtenheld</t>
  </si>
  <si>
    <t>Convênio de Cooperação Mútua é a absorção de mão de obra dos presos em cumprimento de pena em regime semiaberto</t>
  </si>
  <si>
    <t xml:space="preserve">Dayana Rosa da Costa </t>
  </si>
  <si>
    <t xml:space="preserve">Valor anual estimado, referente a 10 (dez) reeducandos. O valor já prevê o aumento do salário mínimo, bem como aumento do vale transporte. </t>
  </si>
  <si>
    <t>Pesquisa e avaliação dos impactos do Programa Estado Presente na taxa de homicídios e demais indicadores sociais no Espírito Santo no período de 2019 a 2022.</t>
  </si>
  <si>
    <t>Realizado por meio de descentralização de recursos, que se efetivará em feveireiro/2025, quando da abertura do exercício financeiro.</t>
  </si>
  <si>
    <t>Prestação de Serviços Fornecimento de Passagens Aéreas, Nacionais e Internacionais</t>
  </si>
  <si>
    <t>Para atender atender as necessidades da SEP durante o exercicio de 2025.</t>
  </si>
  <si>
    <t>Prestação de serviços de locação de veículo automotor leve, sem motorista, modelo de representação</t>
  </si>
  <si>
    <t>Valor anual estimado já prevendo o reajuste contratual, conforme Cláusula Terceira do Contrato nº 006/2022.</t>
  </si>
  <si>
    <t>Aquisição materiais de limpeza</t>
  </si>
  <si>
    <t>Para atendimento as necessidades desta SEP  em 2025</t>
  </si>
  <si>
    <t xml:space="preserve">Aquisição de vale transporte para os servidores, estagiários e recarga dos cartões de serviço </t>
  </si>
  <si>
    <t>3.3.90.49.00</t>
  </si>
  <si>
    <t>Contratação de empresa fornecedora de Vale-transporte, em atendimento as
necessidades de deslocamento dos servidores e Estagiários, da residência para o trabalho e
vice-versa, por meio de transporte público coletivo, na Grande Vitória,</t>
  </si>
  <si>
    <t>Prestação de serviços de gerenciamento do abastecimento de combustíveis e da manutenção preventiva e corretiva da frota oficial.</t>
  </si>
  <si>
    <t>Set</t>
  </si>
  <si>
    <t>Valor anual estimado já prevendo o reajuste contratual, conforme Cláusula Terceira do Contrato nº 009/2023.</t>
  </si>
  <si>
    <t>Locação de 01 Veículo Automotor de Serviço</t>
  </si>
  <si>
    <t>Mar</t>
  </si>
  <si>
    <t>Valor anual estimado já prevendo o reajuste contratual, conforme Cláusula Terceira do Contrato nº 001/2022.</t>
  </si>
  <si>
    <t>Manutenção preventiva e corretiva em aparelho de ar condicionado</t>
  </si>
  <si>
    <t>Valor anual estimado já prevendo o reajuste contratual, conforme Cláusula Terceira do Contrato nº 011/2023.</t>
  </si>
  <si>
    <t>Aquisição materiais de expediente</t>
  </si>
  <si>
    <t>Para atendimento as necessidades desta SEP em 2025</t>
  </si>
  <si>
    <t xml:space="preserve">Aquisição de generos alimenticios (café, açucar, chá, adoçante) </t>
  </si>
  <si>
    <t>Para atender as copas desta SEP em 2025</t>
  </si>
  <si>
    <t>Aquisião de porta de vidro</t>
  </si>
  <si>
    <t>Para o 5º andar ala cidade</t>
  </si>
  <si>
    <t>Serviço de chaveiro sob demanda com fornecimento de materiais</t>
  </si>
  <si>
    <t>3.3.90.39.00 / 3.3.90.30.00</t>
  </si>
  <si>
    <t>Manutenção de portas e fechaduras desta SEP durante o exercicio de 2025.</t>
  </si>
  <si>
    <t>Fornecimento de agua mineral em galão de 20l e garrafinha de 500ml</t>
  </si>
  <si>
    <t>Para fornecimento de agua mineral aos servidores e visitantes da SEP</t>
  </si>
  <si>
    <t>Taxa de residuos solidos Fabio Ruschi - IPTU</t>
  </si>
  <si>
    <t>Para atender a SEP em 2025</t>
  </si>
  <si>
    <t>Aquisição de eletrodoméstico</t>
  </si>
  <si>
    <t>Prestação de serviços de publicações de atos oficiais, atos relacionados a procedimentos licitatórios, resumos de atos contratuais, de pessoal, rescisões, retificações, ordens de serviços, instruções, portarias, decretos e outros.</t>
  </si>
  <si>
    <t>3.3.91.39.00</t>
  </si>
  <si>
    <t>Alessandro Furtado de Oliveira</t>
  </si>
  <si>
    <t>Valor anual estimado já prevendo o reajuste no preço, levando em consideração às atualizações da
Tabela de Serviços do DIO/ES. A contratação possui vigência até 2027.</t>
  </si>
  <si>
    <t>Aquisição de utensílios de copa e cozinha</t>
  </si>
  <si>
    <t>Taxa de condomínio vagas de garagem do edifício “Martinho de Freitas”</t>
  </si>
  <si>
    <t>Para atender aos veículos desta SEP durante o exercicio de 2025.</t>
  </si>
  <si>
    <t>Manutenção portas de vidro</t>
  </si>
  <si>
    <t xml:space="preserve">3.3.90.39.00 </t>
  </si>
  <si>
    <t>Para manutenção das portas da SEP</t>
  </si>
  <si>
    <t>Prestação de serviços de telefonia para operacionalização da rede corporativa do governo do Estado do Espírito Santo - telefonia fixa local e interurbana, 0800 e tridígito</t>
  </si>
  <si>
    <t>O valor considerando possível reajuste, levando em consideração o Índice de Serviços de
Telecomunicações (IST), divulgado pela ANATEL, ou outro índice que vier a substituí-lo, conforme Cláusula Terceira do Contrato nº 002/2024.</t>
  </si>
  <si>
    <t>Aquisição de materiais eletricos</t>
  </si>
  <si>
    <t>Publicação de matérias legais em jornal de grande circulação</t>
  </si>
  <si>
    <t>Para dar publicidade aos Atos desta SEP,  conforme disposto no art. 54, §1º, da Lei nº.
14.133/2021 (nova Lei Geral de Licitações e Contratos) e</t>
  </si>
  <si>
    <t>Aquisição de uniformes internos</t>
  </si>
  <si>
    <t>Assinatura impressa e digital  jornal A Tribuna</t>
  </si>
  <si>
    <t>Para atender aos setores da SEP</t>
  </si>
  <si>
    <t>Aquisição de materiais hidráulicos</t>
  </si>
  <si>
    <t xml:space="preserve">Aquisição  de Uniformes para Estagiários </t>
  </si>
  <si>
    <t xml:space="preserve">É necessário adquirir uniformes para os estagiários para cumprir com a legislação vigente, garantindo a identificação, segurança e padronização da vestimenta no ambiente de estágio.  </t>
  </si>
  <si>
    <t>Assinatura digital  jornal A gazeta</t>
  </si>
  <si>
    <t>Para atender aos setores da SEP em 2025</t>
  </si>
  <si>
    <t>Aquisição de Certificados Digitais</t>
  </si>
  <si>
    <t>Para atender Pessoa Física e Jurídica, Obrigações Acessórias da SEP</t>
  </si>
  <si>
    <t>Manutenção e recarga extintores</t>
  </si>
  <si>
    <t>Para recarga dos extintores da SEP</t>
  </si>
  <si>
    <t>Contratação de produtos e serviços por meio de Pacote de Serviços dos CORREIOS mediante adesão ao Termo de Condições Comerciais, que permite a compra de produtos e utilização dos diversos serviços dos CORREIOS por meio dos canais de atendimento disponibilizados..</t>
  </si>
  <si>
    <t>Para atender atender as necessidades da SEP durante o exercicio de 2025. O valor anual estimado já contempla o reajuste tarifário, promovido pelo Ministério das
Comunicações, em conformidade com o Art.70, I da Lei nº 9069, de 29 de junho de 1995, combinada
com o Portaria n° 386 de 30 de agosto de 2018 do Ministério da Fazenda</t>
  </si>
  <si>
    <t>Assinatura digital  jornal Valor Economico</t>
  </si>
  <si>
    <t>Para atender ao Gabinete e Assessoria em 2025</t>
  </si>
  <si>
    <t>Assinatura digital  jornal Folha de São Paulo</t>
  </si>
  <si>
    <t>Serviço de Cartório</t>
  </si>
  <si>
    <t>Taxa de residuos solidos garagens - IPTU</t>
  </si>
  <si>
    <t>TOTAL ESTIMADO GETAD</t>
  </si>
  <si>
    <t>TOTAL ESTIMADO SEP - PCA 2025</t>
  </si>
  <si>
    <t>Secretaria de Estado de Economia e Planejamento</t>
  </si>
  <si>
    <t>Gerência Técnico Administrativa</t>
  </si>
  <si>
    <t>3.3.90.36.00 / 3.3.90.47.00 / 
3.3.91.39.00</t>
  </si>
  <si>
    <t>3.3.90.36.00 / 3.3.90.47.00 / 
3.3.91.39.00 / 3.3.90.39.00</t>
  </si>
  <si>
    <t>3.3.90.36.00 / 3.3.90.47.00 /
 3.3.91.39.00 / 3.3.90.39.00</t>
  </si>
  <si>
    <t>TETO DEMAIS DESPESAS DE CUSTEIO - SEP</t>
  </si>
  <si>
    <t>SALDO INSUFICIENTE CUSTEIO</t>
  </si>
  <si>
    <t>Remanejamento para outras ações</t>
  </si>
  <si>
    <t>Transporte e Alimentação</t>
  </si>
  <si>
    <t>Bolsa estágio</t>
  </si>
  <si>
    <t>Capacitação e Treinamento</t>
  </si>
  <si>
    <t>Exerc. Anterior - Folha</t>
  </si>
  <si>
    <t>Demais despesas de Custeio</t>
  </si>
  <si>
    <t>PLOA SEP 2025</t>
  </si>
  <si>
    <t>TOTAL</t>
  </si>
  <si>
    <t>Desse valor, R$ 120.000,00 já está lançado no PLOA, referente as capacitações.</t>
  </si>
  <si>
    <t>DEMAIS DESPESAS DE CUSTEIO PCA</t>
  </si>
  <si>
    <r>
      <t>REMANEJAMENTO SOLICITADO - SEP (</t>
    </r>
    <r>
      <rPr>
        <b/>
        <sz val="10"/>
        <color rgb="FF000000"/>
        <rFont val="Times New Roman"/>
        <family val="1"/>
      </rPr>
      <t>A SER AVALIADO - SUBEO</t>
    </r>
    <r>
      <rPr>
        <sz val="10"/>
        <color rgb="FF000000"/>
        <rFont val="Times New Roman"/>
        <family val="1"/>
      </rPr>
      <t>)</t>
    </r>
  </si>
  <si>
    <r>
      <t>TOTAL DEMAIS DESPESAS DE CUSTEIO - SEP APÓS O REMANEJAMENTO (</t>
    </r>
    <r>
      <rPr>
        <b/>
        <sz val="10"/>
        <color rgb="FF000000"/>
        <rFont val="Times New Roman"/>
        <family val="1"/>
      </rPr>
      <t>A SER DEFINIDO</t>
    </r>
    <r>
      <rPr>
        <sz val="10"/>
        <color rgb="FF000000"/>
        <rFont val="Times New Roman"/>
        <family val="1"/>
      </rPr>
      <t>)</t>
    </r>
  </si>
  <si>
    <t xml:space="preserve">Caso o remanejamento for autorizado, o PCA deverá ser ajustado nesse valor. </t>
  </si>
  <si>
    <t>Valor estimado de despesas que deverão ser excluídas do PCA e incluídas no próximo exercício.</t>
  </si>
  <si>
    <t>Teto liberado para 2025 - GND 3</t>
  </si>
  <si>
    <t>Para excluir do PCA</t>
  </si>
  <si>
    <r>
      <t xml:space="preserve">Despesa Recorrente Anualmente. Com contratações especificas, não há contratos desde já firmados. Os fornecedores são acionados de modo pontual. Refere-se a 05 encontros presenciais. </t>
    </r>
    <r>
      <rPr>
        <b/>
        <sz val="9"/>
        <color theme="1"/>
        <rFont val="Times New Roman"/>
        <family val="1"/>
      </rPr>
      <t>Além disso, por se tratar de um valor estimado, este poderá ser suplementado após a licitação.</t>
    </r>
  </si>
  <si>
    <r>
      <t xml:space="preserve">Valor anual estimado, referente a 10 (dez) reeducandos. O valor já prevê o aumento do salário mínimo, bem como aumento do vale transporte. </t>
    </r>
    <r>
      <rPr>
        <b/>
        <sz val="9"/>
        <color theme="1"/>
        <rFont val="Times New Roman"/>
        <family val="1"/>
      </rPr>
      <t xml:space="preserve">Além disso, o valor poderá ser suplementado, tendo em vista que o pagamento ocorre de acordo com a quantidade de postos para a prestação do serviço. </t>
    </r>
  </si>
  <si>
    <r>
      <t xml:space="preserve">Contratação de empresa fornecedora de Vale-transporte, em atendimento as
necessidades de deslocamento dos servidores e Estagiários, da residência para o trabalho e
vice-versa, por meio de transporte público coletivo, na Grande Vitória. </t>
    </r>
    <r>
      <rPr>
        <b/>
        <sz val="9"/>
        <color theme="1"/>
        <rFont val="Times New Roman"/>
        <family val="1"/>
      </rPr>
      <t xml:space="preserve">O valor já contempla o reajuste da passagem que ocorre anualmente. </t>
    </r>
  </si>
  <si>
    <t>TOTAL ESTIMADO SEP PCA 2025</t>
  </si>
  <si>
    <t>INVESTIMENTO</t>
  </si>
  <si>
    <t>CUSTEIO</t>
  </si>
  <si>
    <t>TETO CUSTEIO</t>
  </si>
  <si>
    <t>Calendário de Contratações</t>
  </si>
  <si>
    <r>
      <t xml:space="preserve">A contratação se faz necessária para  fortalecimento da SUBCAP. </t>
    </r>
    <r>
      <rPr>
        <b/>
        <sz val="9"/>
        <color theme="1"/>
        <rFont val="Times New Roman"/>
        <family val="1"/>
      </rPr>
      <t>Por se tratar de um valor estimado, este poderá ser suplementado após licitação.</t>
    </r>
  </si>
  <si>
    <t>Mensal</t>
  </si>
  <si>
    <t>O valor refere-se ao gasto anual estimado.</t>
  </si>
  <si>
    <t xml:space="preserve">O quantitativo compreende 04 vagas de garagem. </t>
  </si>
  <si>
    <t>CM/Coluna</t>
  </si>
  <si>
    <t>Serviço/Unidade</t>
  </si>
  <si>
    <t>Refere-se a dois pavimentos do Ed. Fábio Ruschi.</t>
  </si>
  <si>
    <t>Para atendimento a SEP no exercício de 2025.</t>
  </si>
  <si>
    <t>Unid/Cx/Litro/ml/pacote</t>
  </si>
  <si>
    <t>Unid/Cx/pacote/cartela</t>
  </si>
  <si>
    <t>Unid/Cx/pacote</t>
  </si>
  <si>
    <t>Unid/cx/pacote</t>
  </si>
  <si>
    <t>Unid/cx/pacotes</t>
  </si>
  <si>
    <t>Aquisição de uniformes para atender ao Convênio nº 047/2024.</t>
  </si>
  <si>
    <t>Refere-se a 10 reeducandos, nos termos do Convênio 047/2024</t>
  </si>
  <si>
    <t>Para atendimento aos setores da SEP</t>
  </si>
  <si>
    <t>Para atendimento a SEP durante o exercício de 2025</t>
  </si>
  <si>
    <r>
      <t xml:space="preserve">Valor estimado referente a inscrição em congresso. Esse Seminário compõe a ação de Capacitação para os Gerentes de Programas e de Projetos. </t>
    </r>
    <r>
      <rPr>
        <b/>
        <sz val="9"/>
        <color theme="1"/>
        <rFont val="Times New Roman"/>
        <family val="1"/>
      </rPr>
      <t xml:space="preserve">Poderá ser suplementado, a depender do valor da inscrição unitária. </t>
    </r>
  </si>
  <si>
    <r>
      <t xml:space="preserve">Serão contratados treinamentos para as ferramentas que a CGTI utiliza, tanto nos serviços internos como externos. </t>
    </r>
    <r>
      <rPr>
        <b/>
        <sz val="9"/>
        <color theme="3"/>
        <rFont val="Times New Roman"/>
        <family val="1"/>
      </rPr>
      <t>Por se tratar de cursos que há o pagamento de inscrição, o valor poderá ser suplementado.</t>
    </r>
  </si>
  <si>
    <r>
      <t xml:space="preserve">Valor anual estimado, referente a 08 (oito) postos de assistente administrativo. O valor já considera a repactuação contratual no exercício de 2025. </t>
    </r>
    <r>
      <rPr>
        <b/>
        <sz val="9"/>
        <color theme="1"/>
        <rFont val="Times New Roman"/>
        <family val="1"/>
      </rPr>
      <t xml:space="preserve">Além disso, o valor poderá ser suplementado ou diminuído, tendo em vista que o pagamento ocorre de acordo com a quantidade mensal de postos para a prestação do serviço. </t>
    </r>
  </si>
  <si>
    <r>
      <t xml:space="preserve">Valor anual estimado para 06 (seis) postos de trabalho, visando atender à crescente demanda por produtos e serviços de Tecnologia da Informação oriunda das suas unidades de negócio, bem como a provisão de soluções tecnológicas capazes de proverem serviços públicos digitais aos cidadãos e demais instituições do Governo. O valor já considera reajuste a ser celebrado, conforme Cláusula Décima Quarta do Contrato nº 012/2023. </t>
    </r>
    <r>
      <rPr>
        <b/>
        <sz val="9"/>
        <color theme="1"/>
        <rFont val="Times New Roman"/>
        <family val="1"/>
      </rPr>
      <t xml:space="preserve">Além disso, o valor poderá ser suplementado ou diminuído, tendo em vista que o pagamento ocorre de acordo com a quantidade mensal de postos para a prestação do serviço. </t>
    </r>
  </si>
  <si>
    <r>
      <t xml:space="preserve">Optamos por estimar uma passagem aérea por mês, durante o exercicio de 2025. </t>
    </r>
    <r>
      <rPr>
        <b/>
        <sz val="9"/>
        <color theme="1"/>
        <rFont val="Times New Roman"/>
        <family val="1"/>
      </rPr>
      <t>Além disso, o valor poderá ser suplementado em decorrência do uso de passagens áreas.</t>
    </r>
  </si>
  <si>
    <r>
      <t xml:space="preserve">O quantitativo é estimado. </t>
    </r>
    <r>
      <rPr>
        <b/>
        <sz val="9"/>
        <color theme="1"/>
        <rFont val="Times New Roman"/>
        <family val="1"/>
      </rPr>
      <t xml:space="preserve">Além disso, o valor e a quantidade poderão ser suplementados em decorrência da estimativa de gastos até o término do exercício de 2024. </t>
    </r>
  </si>
  <si>
    <t>A quantidade é estimada, cujo serviço/produto será utilizado para manutenção de portas e fechaduras desta SEP durante o exercicio de 2025.</t>
  </si>
  <si>
    <t>Fornecimento de agua mineral aos servidores e visitantes da SEP</t>
  </si>
  <si>
    <t xml:space="preserve">Faz-se necessário adquirir uniformes para os estagiários em cumpriento a legislação vigente, garantindo a identificação, segurança e padronização da vestimenta no ambiente de estágio.  </t>
  </si>
  <si>
    <t>Para atendimento de obrigações acessórias da SEP</t>
  </si>
  <si>
    <r>
      <t xml:space="preserve">A contratação se faz necessária ante a realização de Workshop de capacitação, para aproximadamente 40 (quarenta) pessoas, com duração diária de aproximadamente 06 (seis) horas, durante 05 (cinco) dias. </t>
    </r>
    <r>
      <rPr>
        <b/>
        <sz val="9"/>
        <color theme="1"/>
        <rFont val="Times New Roman"/>
        <family val="1"/>
      </rPr>
      <t>Poderá ser suplementado, a depender do objeto contratado.</t>
    </r>
  </si>
  <si>
    <t xml:space="preserve">Prazo que o produto precisa estar disponível/contratado/prorrogado. </t>
  </si>
  <si>
    <t>Prazo para início dos procedimentos de Aquisição/Contratação/Renovação.</t>
  </si>
  <si>
    <t>4.4.90.52.00</t>
  </si>
  <si>
    <t>Para atender as necessidades da SEP.</t>
  </si>
  <si>
    <r>
      <t xml:space="preserve">Contratação de inscrições para participação do 14ª Congresso PMO SUMMIT Latin America </t>
    </r>
    <r>
      <rPr>
        <sz val="9"/>
        <color rgb="FFFF0000"/>
        <rFont val="Times New Roman"/>
        <family val="1"/>
      </rPr>
      <t>***</t>
    </r>
  </si>
  <si>
    <r>
      <t xml:space="preserve">Aquisição de Tablets para a SEP </t>
    </r>
    <r>
      <rPr>
        <b/>
        <sz val="9"/>
        <color rgb="FF00B0F0"/>
        <rFont val="Times New Roman"/>
        <family val="1"/>
      </rPr>
      <t>***</t>
    </r>
  </si>
  <si>
    <t>***</t>
  </si>
  <si>
    <t xml:space="preserve">Processo incluído em substituição a outra contratação anteriormente prevista. </t>
  </si>
  <si>
    <t xml:space="preserve">Processo incluído no PCA 2025, tendo em vista que a despesa fixada estava prevista no orçamento de 2024, entretanto devido a fase externa da licitação, o mesmo se encerrou no presente exercício. </t>
  </si>
  <si>
    <r>
      <t xml:space="preserve">Serviços de reparos hidráulicos no 4º e 5º andar desta SEP </t>
    </r>
    <r>
      <rPr>
        <b/>
        <sz val="9"/>
        <color rgb="FF00B050"/>
        <rFont val="Times New Roman"/>
        <family val="1"/>
      </rPr>
      <t>***</t>
    </r>
  </si>
  <si>
    <t>Processo incluído em razão de reparos emergenciais a serem realizados na Secretaria.</t>
  </si>
  <si>
    <t>TOTAL AUTORIZADO NA LOA GND 3 E 4 (excluindo despesas obrigatórias e de pessoal)</t>
  </si>
  <si>
    <t xml:space="preserve">Oportunidade de participação em evento de gerenciamento de projetos.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</si>
</sst>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3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10"/>
      <color rgb="FF000000"/>
      <name val="Arial"/>
      <family val="2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  <scheme val="minor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rgb="FFFF0000"/>
      <name val="Times New Roman"/>
      <family val="1"/>
    </font>
    <font>
      <sz val="9"/>
      <color rgb="FF0070C0"/>
      <name val="Times New Roman"/>
      <family val="1"/>
    </font>
    <font>
      <strike/>
      <sz val="9"/>
      <name val="Times New Roman"/>
      <family val="1"/>
    </font>
    <font>
      <strike/>
      <sz val="9"/>
      <color theme="1"/>
      <name val="Times New Roman"/>
      <family val="1"/>
    </font>
    <font>
      <strike/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sz val="9"/>
      <color theme="3"/>
      <name val="Times New Roman"/>
      <family val="1"/>
    </font>
    <font>
      <b/>
      <sz val="9"/>
      <color theme="3"/>
      <name val="Times New Roman"/>
      <family val="1"/>
    </font>
    <font>
      <b/>
      <sz val="10"/>
      <color theme="0"/>
      <name val="Times New Roman"/>
      <family val="1"/>
    </font>
    <font>
      <b/>
      <sz val="9"/>
      <color rgb="FF00B0F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B0F0"/>
      <name val="Times New Roman"/>
      <family val="1"/>
    </font>
    <font>
      <b/>
      <sz val="9"/>
      <color rgb="FF00B050"/>
      <name val="Times New Roman"/>
      <family val="1"/>
    </font>
    <font>
      <b/>
      <sz val="10"/>
      <color rgb="FF00B05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2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5" fillId="0" borderId="0" applyFont="0" applyFill="0" applyBorder="0" applyAlignment="0" applyProtection="0"/>
  </cellStyleXfs>
  <cellXfs count="20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3" borderId="4" xfId="1" applyFill="1" applyBorder="1" applyAlignment="1">
      <alignment horizontal="left" vertical="center"/>
    </xf>
    <xf numFmtId="0" fontId="1" fillId="4" borderId="0" xfId="1" applyFill="1"/>
    <xf numFmtId="0" fontId="5" fillId="4" borderId="0" xfId="1" applyFont="1" applyFill="1" applyAlignment="1">
      <alignment horizontal="left" vertical="center"/>
    </xf>
    <xf numFmtId="0" fontId="1" fillId="3" borderId="0" xfId="1" applyFill="1" applyAlignment="1">
      <alignment horizontal="left" vertical="center" wrapText="1"/>
    </xf>
    <xf numFmtId="0" fontId="6" fillId="5" borderId="0" xfId="1" applyFont="1" applyFill="1"/>
    <xf numFmtId="0" fontId="7" fillId="5" borderId="0" xfId="1" applyFont="1" applyFill="1"/>
    <xf numFmtId="0" fontId="1" fillId="3" borderId="4" xfId="1" applyFill="1" applyBorder="1" applyAlignment="1">
      <alignment horizontal="left" vertical="center" wrapText="1"/>
    </xf>
    <xf numFmtId="0" fontId="8" fillId="3" borderId="0" xfId="1" applyFont="1" applyFill="1" applyAlignment="1">
      <alignment wrapText="1"/>
    </xf>
    <xf numFmtId="0" fontId="8" fillId="3" borderId="4" xfId="1" applyFont="1" applyFill="1" applyBorder="1" applyAlignment="1">
      <alignment wrapText="1"/>
    </xf>
    <xf numFmtId="0" fontId="2" fillId="0" borderId="1" xfId="0" applyFont="1" applyBorder="1"/>
    <xf numFmtId="0" fontId="9" fillId="3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8" fontId="11" fillId="0" borderId="0" xfId="0" applyNumberFormat="1" applyFont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4" fontId="16" fillId="3" borderId="1" xfId="2" applyNumberFormat="1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4" fontId="16" fillId="13" borderId="1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wrapText="1"/>
    </xf>
    <xf numFmtId="0" fontId="16" fillId="3" borderId="14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quotePrefix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13" borderId="14" xfId="0" applyFont="1" applyFill="1" applyBorder="1" applyAlignment="1">
      <alignment horizontal="center" vertical="center" wrapText="1"/>
    </xf>
    <xf numFmtId="0" fontId="16" fillId="1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8" fillId="12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4" fontId="16" fillId="3" borderId="17" xfId="2" applyNumberFormat="1" applyFont="1" applyFill="1" applyBorder="1" applyAlignment="1">
      <alignment horizontal="center" vertical="center" wrapText="1"/>
    </xf>
    <xf numFmtId="4" fontId="16" fillId="3" borderId="17" xfId="0" applyNumberFormat="1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4" fontId="20" fillId="10" borderId="5" xfId="0" applyNumberFormat="1" applyFont="1" applyFill="1" applyBorder="1" applyAlignment="1">
      <alignment horizontal="center" vertical="center" wrapText="1"/>
    </xf>
    <xf numFmtId="0" fontId="16" fillId="13" borderId="16" xfId="0" applyFont="1" applyFill="1" applyBorder="1" applyAlignment="1">
      <alignment horizontal="center" vertical="center" wrapText="1"/>
    </xf>
    <xf numFmtId="0" fontId="16" fillId="13" borderId="17" xfId="0" applyFont="1" applyFill="1" applyBorder="1" applyAlignment="1">
      <alignment horizontal="center" vertical="center" wrapText="1"/>
    </xf>
    <xf numFmtId="0" fontId="16" fillId="14" borderId="17" xfId="0" applyFont="1" applyFill="1" applyBorder="1" applyAlignment="1">
      <alignment horizontal="center" vertical="center" wrapText="1"/>
    </xf>
    <xf numFmtId="4" fontId="16" fillId="13" borderId="17" xfId="0" applyNumberFormat="1" applyFont="1" applyFill="1" applyBorder="1" applyAlignment="1">
      <alignment horizontal="center" vertical="center" wrapText="1"/>
    </xf>
    <xf numFmtId="0" fontId="16" fillId="13" borderId="18" xfId="0" applyFont="1" applyFill="1" applyBorder="1" applyAlignment="1">
      <alignment horizontal="center" vertical="center" wrapText="1"/>
    </xf>
    <xf numFmtId="0" fontId="16" fillId="13" borderId="19" xfId="0" applyFont="1" applyFill="1" applyBorder="1" applyAlignment="1">
      <alignment horizontal="center" vertical="center" wrapText="1"/>
    </xf>
    <xf numFmtId="0" fontId="16" fillId="13" borderId="20" xfId="0" applyFont="1" applyFill="1" applyBorder="1" applyAlignment="1">
      <alignment horizontal="center" vertical="center" wrapText="1"/>
    </xf>
    <xf numFmtId="0" fontId="18" fillId="13" borderId="20" xfId="0" applyFont="1" applyFill="1" applyBorder="1" applyAlignment="1">
      <alignment horizontal="center" vertical="center" wrapText="1"/>
    </xf>
    <xf numFmtId="4" fontId="16" fillId="13" borderId="20" xfId="0" applyNumberFormat="1" applyFont="1" applyFill="1" applyBorder="1" applyAlignment="1">
      <alignment horizontal="center" vertical="center" wrapText="1"/>
    </xf>
    <xf numFmtId="0" fontId="16" fillId="13" borderId="21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9" borderId="17" xfId="0" applyFont="1" applyFill="1" applyBorder="1" applyAlignment="1">
      <alignment horizontal="center" vertical="center" wrapText="1"/>
    </xf>
    <xf numFmtId="164" fontId="16" fillId="3" borderId="17" xfId="0" applyNumberFormat="1" applyFont="1" applyFill="1" applyBorder="1" applyAlignment="1">
      <alignment horizontal="center" vertical="center" wrapText="1"/>
    </xf>
    <xf numFmtId="17" fontId="16" fillId="3" borderId="17" xfId="0" applyNumberFormat="1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4" fontId="16" fillId="3" borderId="20" xfId="0" applyNumberFormat="1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left" vertical="center" wrapText="1"/>
    </xf>
    <xf numFmtId="8" fontId="16" fillId="3" borderId="20" xfId="0" applyNumberFormat="1" applyFont="1" applyFill="1" applyBorder="1" applyAlignment="1">
      <alignment horizontal="center" vertical="center" wrapText="1"/>
    </xf>
    <xf numFmtId="17" fontId="16" fillId="3" borderId="20" xfId="0" applyNumberFormat="1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/>
    </xf>
    <xf numFmtId="4" fontId="19" fillId="10" borderId="5" xfId="0" applyNumberFormat="1" applyFont="1" applyFill="1" applyBorder="1" applyAlignment="1">
      <alignment horizontal="center" vertical="center" wrapText="1"/>
    </xf>
    <xf numFmtId="8" fontId="19" fillId="10" borderId="5" xfId="0" applyNumberFormat="1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4" fontId="18" fillId="3" borderId="17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 wrapText="1"/>
    </xf>
    <xf numFmtId="0" fontId="16" fillId="3" borderId="21" xfId="0" quotePrefix="1" applyFont="1" applyFill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 wrapText="1"/>
    </xf>
    <xf numFmtId="8" fontId="11" fillId="0" borderId="1" xfId="0" applyNumberFormat="1" applyFont="1" applyBorder="1" applyAlignment="1">
      <alignment horizontal="center" vertical="center" wrapText="1"/>
    </xf>
    <xf numFmtId="44" fontId="11" fillId="0" borderId="0" xfId="2" applyFont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4" fontId="16" fillId="3" borderId="12" xfId="0" applyNumberFormat="1" applyFont="1" applyFill="1" applyBorder="1" applyAlignment="1">
      <alignment horizontal="center" vertical="center"/>
    </xf>
    <xf numFmtId="14" fontId="16" fillId="3" borderId="12" xfId="0" applyNumberFormat="1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4" fontId="0" fillId="0" borderId="23" xfId="0" applyNumberFormat="1" applyBorder="1"/>
    <xf numFmtId="0" fontId="0" fillId="0" borderId="23" xfId="0" applyBorder="1"/>
    <xf numFmtId="0" fontId="0" fillId="0" borderId="24" xfId="0" applyBorder="1"/>
    <xf numFmtId="44" fontId="11" fillId="1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8" fontId="20" fillId="16" borderId="5" xfId="0" applyNumberFormat="1" applyFont="1" applyFill="1" applyBorder="1" applyAlignment="1">
      <alignment horizontal="center" vertical="center" wrapText="1"/>
    </xf>
    <xf numFmtId="4" fontId="22" fillId="13" borderId="1" xfId="0" applyNumberFormat="1" applyFont="1" applyFill="1" applyBorder="1" applyAlignment="1">
      <alignment horizontal="center" vertical="center" wrapText="1"/>
    </xf>
    <xf numFmtId="4" fontId="22" fillId="13" borderId="17" xfId="0" applyNumberFormat="1" applyFont="1" applyFill="1" applyBorder="1" applyAlignment="1">
      <alignment horizontal="center" vertical="center" wrapText="1"/>
    </xf>
    <xf numFmtId="4" fontId="23" fillId="13" borderId="20" xfId="0" applyNumberFormat="1" applyFont="1" applyFill="1" applyBorder="1" applyAlignment="1">
      <alignment horizontal="center" vertical="center" wrapText="1"/>
    </xf>
    <xf numFmtId="4" fontId="23" fillId="13" borderId="1" xfId="0" applyNumberFormat="1" applyFont="1" applyFill="1" applyBorder="1" applyAlignment="1">
      <alignment horizontal="center" vertical="center" wrapText="1"/>
    </xf>
    <xf numFmtId="4" fontId="22" fillId="13" borderId="1" xfId="2" applyNumberFormat="1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44" fontId="20" fillId="15" borderId="1" xfId="2" applyFont="1" applyFill="1" applyBorder="1" applyAlignment="1">
      <alignment horizontal="center" vertical="center" wrapText="1"/>
    </xf>
    <xf numFmtId="44" fontId="20" fillId="15" borderId="1" xfId="0" applyNumberFormat="1" applyFont="1" applyFill="1" applyBorder="1" applyAlignment="1">
      <alignment horizontal="center" vertical="center" wrapText="1"/>
    </xf>
    <xf numFmtId="44" fontId="11" fillId="15" borderId="0" xfId="2" applyFont="1" applyFill="1" applyAlignment="1">
      <alignment horizontal="center" vertical="center" wrapText="1"/>
    </xf>
    <xf numFmtId="8" fontId="0" fillId="0" borderId="0" xfId="2" applyNumberFormat="1" applyFont="1"/>
    <xf numFmtId="4" fontId="24" fillId="3" borderId="1" xfId="0" applyNumberFormat="1" applyFont="1" applyFill="1" applyBorder="1" applyAlignment="1">
      <alignment horizontal="center" vertical="center"/>
    </xf>
    <xf numFmtId="4" fontId="25" fillId="3" borderId="1" xfId="0" applyNumberFormat="1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4" fontId="28" fillId="3" borderId="17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4" fontId="27" fillId="3" borderId="17" xfId="0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4" fontId="29" fillId="13" borderId="17" xfId="0" applyNumberFormat="1" applyFont="1" applyFill="1" applyBorder="1" applyAlignment="1">
      <alignment horizontal="center" vertical="center" wrapText="1"/>
    </xf>
    <xf numFmtId="8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4" fontId="11" fillId="0" borderId="0" xfId="0" applyNumberFormat="1" applyFont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4" fontId="30" fillId="3" borderId="20" xfId="0" applyNumberFormat="1" applyFont="1" applyFill="1" applyBorder="1" applyAlignment="1">
      <alignment horizontal="center" vertical="center" wrapText="1"/>
    </xf>
    <xf numFmtId="4" fontId="30" fillId="3" borderId="17" xfId="0" applyNumberFormat="1" applyFont="1" applyFill="1" applyBorder="1" applyAlignment="1">
      <alignment horizontal="center" vertical="center" wrapText="1"/>
    </xf>
    <xf numFmtId="4" fontId="20" fillId="16" borderId="5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4" fontId="20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center" vertical="center" wrapText="1"/>
    </xf>
    <xf numFmtId="17" fontId="16" fillId="3" borderId="1" xfId="0" applyNumberFormat="1" applyFont="1" applyFill="1" applyBorder="1" applyAlignment="1">
      <alignment horizontal="center"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17" fontId="18" fillId="3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16" borderId="6" xfId="0" applyFont="1" applyFill="1" applyBorder="1" applyAlignment="1">
      <alignment horizontal="center" vertical="center" wrapText="1"/>
    </xf>
    <xf numFmtId="0" fontId="20" fillId="16" borderId="7" xfId="0" applyFont="1" applyFill="1" applyBorder="1" applyAlignment="1">
      <alignment horizontal="center" vertical="center" wrapText="1"/>
    </xf>
    <xf numFmtId="0" fontId="20" fillId="16" borderId="9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15" borderId="25" xfId="0" applyFont="1" applyFill="1" applyBorder="1" applyAlignment="1">
      <alignment horizontal="center" vertical="center" wrapText="1"/>
    </xf>
    <xf numFmtId="0" fontId="20" fillId="15" borderId="0" xfId="0" applyFont="1" applyFill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4" fontId="19" fillId="10" borderId="10" xfId="0" applyNumberFormat="1" applyFont="1" applyFill="1" applyBorder="1" applyAlignment="1">
      <alignment horizontal="center" vertical="center" wrapText="1"/>
    </xf>
    <xf numFmtId="4" fontId="19" fillId="10" borderId="7" xfId="0" applyNumberFormat="1" applyFont="1" applyFill="1" applyBorder="1" applyAlignment="1">
      <alignment horizontal="center" vertical="center" wrapText="1"/>
    </xf>
    <xf numFmtId="4" fontId="19" fillId="10" borderId="8" xfId="0" applyNumberFormat="1" applyFont="1" applyFill="1" applyBorder="1" applyAlignment="1">
      <alignment horizontal="center" vertical="center" wrapText="1"/>
    </xf>
    <xf numFmtId="0" fontId="20" fillId="16" borderId="10" xfId="0" applyFont="1" applyFill="1" applyBorder="1" applyAlignment="1">
      <alignment horizontal="center" vertical="center" wrapText="1"/>
    </xf>
    <xf numFmtId="0" fontId="20" fillId="16" borderId="8" xfId="0" applyFont="1" applyFill="1" applyBorder="1" applyAlignment="1">
      <alignment horizontal="center" vertical="center" wrapText="1"/>
    </xf>
    <xf numFmtId="0" fontId="11" fillId="15" borderId="25" xfId="0" applyFont="1" applyFill="1" applyBorder="1" applyAlignment="1">
      <alignment horizontal="center" vertical="center" wrapText="1"/>
    </xf>
    <xf numFmtId="0" fontId="11" fillId="15" borderId="0" xfId="0" applyFont="1" applyFill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17" fontId="32" fillId="17" borderId="0" xfId="0" applyNumberFormat="1" applyFont="1" applyFill="1" applyAlignment="1">
      <alignment horizontal="center" vertical="center" wrapText="1"/>
    </xf>
    <xf numFmtId="0" fontId="11" fillId="16" borderId="10" xfId="0" applyFont="1" applyFill="1" applyBorder="1" applyAlignment="1">
      <alignment horizontal="center" vertical="center" wrapText="1"/>
    </xf>
    <xf numFmtId="0" fontId="11" fillId="16" borderId="7" xfId="0" applyFont="1" applyFill="1" applyBorder="1" applyAlignment="1">
      <alignment horizontal="center" vertical="center" wrapText="1"/>
    </xf>
    <xf numFmtId="0" fontId="11" fillId="16" borderId="8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1" fillId="3" borderId="0" xfId="0" applyFont="1" applyFill="1" applyAlignment="1">
      <alignment horizontal="center" vertical="center" wrapText="1"/>
    </xf>
  </cellXfs>
  <cellStyles count="3">
    <cellStyle name="Mo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19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20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</sheetPr>
  <dimension ref="B2:P98"/>
  <sheetViews>
    <sheetView showGridLines="0" topLeftCell="B13" zoomScale="110" zoomScaleNormal="110" zoomScaleSheetLayoutView="100" workbookViewId="0">
      <selection activeCell="F19" sqref="F19"/>
    </sheetView>
  </sheetViews>
  <sheetFormatPr defaultColWidth="12.5703125" defaultRowHeight="15.75" customHeight="1" x14ac:dyDescent="0.2"/>
  <cols>
    <col min="1" max="1" width="2.140625" style="15" customWidth="1"/>
    <col min="2" max="2" width="15" style="15" customWidth="1"/>
    <col min="3" max="3" width="44.85546875" style="15" customWidth="1"/>
    <col min="4" max="4" width="16.7109375" style="15" customWidth="1"/>
    <col min="5" max="5" width="15.42578125" style="15" customWidth="1"/>
    <col min="6" max="6" width="21.42578125" style="15" customWidth="1"/>
    <col min="7" max="7" width="13.5703125" style="15" customWidth="1"/>
    <col min="8" max="8" width="10.85546875" style="15" customWidth="1"/>
    <col min="9" max="9" width="15.5703125" style="15" customWidth="1"/>
    <col min="10" max="10" width="29.42578125" style="15" customWidth="1"/>
    <col min="11" max="11" width="23.5703125" style="15" customWidth="1"/>
    <col min="12" max="15" width="12.5703125" style="15"/>
    <col min="16" max="16" width="12.5703125" style="16" customWidth="1"/>
    <col min="17" max="16384" width="12.5703125" style="15"/>
  </cols>
  <sheetData>
    <row r="2" spans="2:11" ht="15.75" customHeight="1" x14ac:dyDescent="0.2">
      <c r="C2" s="172" t="s">
        <v>193</v>
      </c>
      <c r="D2" s="172"/>
      <c r="E2" s="172"/>
    </row>
    <row r="3" spans="2:11" ht="15.75" customHeight="1" x14ac:dyDescent="0.2">
      <c r="C3" s="108" t="s">
        <v>201</v>
      </c>
      <c r="D3" s="109">
        <v>1669827</v>
      </c>
      <c r="E3" s="101"/>
    </row>
    <row r="4" spans="2:11" ht="24" customHeight="1" x14ac:dyDescent="0.2">
      <c r="C4" s="182" t="s">
        <v>187</v>
      </c>
      <c r="D4" s="88">
        <v>71099</v>
      </c>
      <c r="E4" s="101" t="s">
        <v>188</v>
      </c>
    </row>
    <row r="5" spans="2:11" ht="15.75" customHeight="1" x14ac:dyDescent="0.2">
      <c r="C5" s="183"/>
      <c r="D5" s="88">
        <v>180000</v>
      </c>
      <c r="E5" s="101" t="s">
        <v>189</v>
      </c>
    </row>
    <row r="6" spans="2:11" ht="23.25" customHeight="1" x14ac:dyDescent="0.2">
      <c r="C6" s="183"/>
      <c r="D6" s="88">
        <v>120000</v>
      </c>
      <c r="E6" s="101" t="s">
        <v>190</v>
      </c>
    </row>
    <row r="7" spans="2:11" ht="24" customHeight="1" x14ac:dyDescent="0.2">
      <c r="C7" s="184"/>
      <c r="D7" s="88">
        <v>1000</v>
      </c>
      <c r="E7" s="101" t="s">
        <v>191</v>
      </c>
    </row>
    <row r="8" spans="2:11" ht="15.75" customHeight="1" x14ac:dyDescent="0.2">
      <c r="C8" s="108" t="s">
        <v>192</v>
      </c>
      <c r="D8" s="110">
        <f>D3-D4-D5-D6-D7</f>
        <v>1297728</v>
      </c>
      <c r="E8" s="101"/>
    </row>
    <row r="9" spans="2:11" ht="15.75" customHeight="1" x14ac:dyDescent="0.2">
      <c r="D9" s="90">
        <v>900000</v>
      </c>
    </row>
    <row r="10" spans="2:11" ht="15.75" customHeight="1" x14ac:dyDescent="0.2">
      <c r="D10" s="111">
        <f>D8+D9</f>
        <v>2197728</v>
      </c>
    </row>
    <row r="12" spans="2:11" ht="21" customHeight="1" x14ac:dyDescent="0.2">
      <c r="B12" s="159" t="s">
        <v>26</v>
      </c>
      <c r="C12" s="159"/>
      <c r="D12" s="159"/>
      <c r="E12" s="159"/>
      <c r="F12" s="159"/>
      <c r="G12" s="159"/>
      <c r="H12" s="159"/>
      <c r="I12" s="159"/>
      <c r="J12" s="159"/>
      <c r="K12" s="159"/>
    </row>
    <row r="13" spans="2:11" ht="12.75" x14ac:dyDescent="0.2"/>
    <row r="14" spans="2:11" ht="15" customHeight="1" x14ac:dyDescent="0.2">
      <c r="B14" s="160" t="s">
        <v>17</v>
      </c>
      <c r="C14" s="160"/>
      <c r="D14" s="14"/>
      <c r="E14" s="165" t="s">
        <v>180</v>
      </c>
      <c r="F14" s="166"/>
      <c r="G14" s="166"/>
      <c r="H14" s="167"/>
      <c r="I14" s="14"/>
    </row>
    <row r="15" spans="2:11" ht="30" customHeight="1" x14ac:dyDescent="0.2">
      <c r="B15" s="160" t="s">
        <v>18</v>
      </c>
      <c r="C15" s="160"/>
      <c r="D15" s="14"/>
      <c r="E15" s="165" t="s">
        <v>181</v>
      </c>
      <c r="F15" s="166"/>
      <c r="G15" s="166"/>
      <c r="H15" s="167"/>
      <c r="I15" s="14"/>
    </row>
    <row r="16" spans="2:11" ht="13.5" thickBot="1" x14ac:dyDescent="0.25"/>
    <row r="17" spans="2:16" ht="21.75" customHeight="1" x14ac:dyDescent="0.2">
      <c r="B17" s="168" t="s">
        <v>30</v>
      </c>
      <c r="C17" s="163" t="s">
        <v>1</v>
      </c>
      <c r="D17" s="170" t="s">
        <v>12</v>
      </c>
      <c r="E17" s="170" t="s">
        <v>13</v>
      </c>
      <c r="F17" s="170" t="s">
        <v>22</v>
      </c>
      <c r="G17" s="163" t="s">
        <v>0</v>
      </c>
      <c r="H17" s="163" t="s">
        <v>23</v>
      </c>
      <c r="I17" s="163" t="s">
        <v>27</v>
      </c>
      <c r="J17" s="163" t="s">
        <v>28</v>
      </c>
      <c r="K17" s="161" t="s">
        <v>25</v>
      </c>
    </row>
    <row r="18" spans="2:16" ht="21.75" customHeight="1" x14ac:dyDescent="0.2">
      <c r="B18" s="169"/>
      <c r="C18" s="164"/>
      <c r="D18" s="171"/>
      <c r="E18" s="171"/>
      <c r="F18" s="171"/>
      <c r="G18" s="164"/>
      <c r="H18" s="164"/>
      <c r="I18" s="164"/>
      <c r="J18" s="164"/>
      <c r="K18" s="162" t="s">
        <v>21</v>
      </c>
    </row>
    <row r="19" spans="2:16" ht="84" x14ac:dyDescent="0.2">
      <c r="B19" s="41" t="s">
        <v>31</v>
      </c>
      <c r="C19" s="18" t="s">
        <v>32</v>
      </c>
      <c r="D19" s="17" t="s">
        <v>33</v>
      </c>
      <c r="E19" s="19">
        <v>1</v>
      </c>
      <c r="F19" s="20">
        <v>200000</v>
      </c>
      <c r="G19" s="20" t="s">
        <v>2</v>
      </c>
      <c r="H19" s="21">
        <v>45838</v>
      </c>
      <c r="I19" s="17" t="s">
        <v>34</v>
      </c>
      <c r="J19" s="17" t="s">
        <v>35</v>
      </c>
      <c r="K19" s="42" t="s">
        <v>36</v>
      </c>
    </row>
    <row r="20" spans="2:16" ht="84" x14ac:dyDescent="0.2">
      <c r="B20" s="41" t="s">
        <v>31</v>
      </c>
      <c r="C20" s="18" t="s">
        <v>37</v>
      </c>
      <c r="D20" s="17" t="s">
        <v>33</v>
      </c>
      <c r="E20" s="17">
        <v>1</v>
      </c>
      <c r="F20" s="20">
        <v>50000</v>
      </c>
      <c r="G20" s="20" t="s">
        <v>2</v>
      </c>
      <c r="H20" s="21">
        <v>45838</v>
      </c>
      <c r="I20" s="17" t="s">
        <v>38</v>
      </c>
      <c r="J20" s="17" t="s">
        <v>35</v>
      </c>
      <c r="K20" s="42" t="s">
        <v>36</v>
      </c>
      <c r="P20" s="15"/>
    </row>
    <row r="21" spans="2:16" ht="24" customHeight="1" x14ac:dyDescent="0.2">
      <c r="B21" s="41" t="s">
        <v>31</v>
      </c>
      <c r="C21" s="18" t="s">
        <v>39</v>
      </c>
      <c r="D21" s="17" t="s">
        <v>40</v>
      </c>
      <c r="E21" s="17">
        <v>1</v>
      </c>
      <c r="F21" s="20">
        <v>25000</v>
      </c>
      <c r="G21" s="20" t="s">
        <v>2</v>
      </c>
      <c r="H21" s="21">
        <v>45726</v>
      </c>
      <c r="I21" s="17" t="s">
        <v>41</v>
      </c>
      <c r="J21" s="17" t="s">
        <v>42</v>
      </c>
      <c r="K21" s="42" t="s">
        <v>43</v>
      </c>
      <c r="P21" s="15"/>
    </row>
    <row r="22" spans="2:16" ht="48" x14ac:dyDescent="0.2">
      <c r="B22" s="41" t="s">
        <v>31</v>
      </c>
      <c r="C22" s="17" t="s">
        <v>44</v>
      </c>
      <c r="D22" s="17" t="s">
        <v>40</v>
      </c>
      <c r="E22" s="17">
        <v>5</v>
      </c>
      <c r="F22" s="20">
        <v>35000</v>
      </c>
      <c r="G22" s="20" t="s">
        <v>2</v>
      </c>
      <c r="H22" s="21">
        <v>45777</v>
      </c>
      <c r="I22" s="18" t="s">
        <v>182</v>
      </c>
      <c r="J22" s="17" t="s">
        <v>42</v>
      </c>
      <c r="K22" s="42" t="s">
        <v>45</v>
      </c>
      <c r="P22" s="15"/>
    </row>
    <row r="23" spans="2:16" ht="47.1" customHeight="1" thickBot="1" x14ac:dyDescent="0.25">
      <c r="B23" s="48" t="s">
        <v>31</v>
      </c>
      <c r="C23" s="81" t="s">
        <v>47</v>
      </c>
      <c r="D23" s="50" t="s">
        <v>33</v>
      </c>
      <c r="E23" s="82">
        <v>12</v>
      </c>
      <c r="F23" s="83">
        <f>4000*12</f>
        <v>48000</v>
      </c>
      <c r="G23" s="84" t="s">
        <v>11</v>
      </c>
      <c r="H23" s="85" t="s">
        <v>48</v>
      </c>
      <c r="I23" s="82" t="s">
        <v>49</v>
      </c>
      <c r="J23" s="82" t="s">
        <v>50</v>
      </c>
      <c r="K23" s="53" t="s">
        <v>51</v>
      </c>
      <c r="P23" s="15"/>
    </row>
    <row r="24" spans="2:16" ht="24" customHeight="1" thickBot="1" x14ac:dyDescent="0.25">
      <c r="B24" s="176" t="s">
        <v>52</v>
      </c>
      <c r="C24" s="177"/>
      <c r="D24" s="177"/>
      <c r="E24" s="178"/>
      <c r="F24" s="79">
        <f>SUM(F19:F23)</f>
        <v>358000</v>
      </c>
      <c r="G24" s="188"/>
      <c r="H24" s="189"/>
      <c r="I24" s="189"/>
      <c r="J24" s="189"/>
      <c r="K24" s="190"/>
      <c r="P24" s="15"/>
    </row>
    <row r="25" spans="2:16" ht="24" customHeight="1" x14ac:dyDescent="0.2">
      <c r="B25" s="70" t="s">
        <v>53</v>
      </c>
      <c r="C25" s="71" t="s">
        <v>54</v>
      </c>
      <c r="D25" s="71" t="s">
        <v>40</v>
      </c>
      <c r="E25" s="86">
        <v>30</v>
      </c>
      <c r="F25" s="73">
        <v>50000</v>
      </c>
      <c r="G25" s="73" t="s">
        <v>2</v>
      </c>
      <c r="H25" s="71" t="s">
        <v>55</v>
      </c>
      <c r="I25" s="71" t="s">
        <v>34</v>
      </c>
      <c r="J25" s="71" t="s">
        <v>56</v>
      </c>
      <c r="K25" s="87" t="s">
        <v>57</v>
      </c>
      <c r="P25" s="15"/>
    </row>
    <row r="26" spans="2:16" ht="31.5" customHeight="1" x14ac:dyDescent="0.2">
      <c r="B26" s="43" t="s">
        <v>53</v>
      </c>
      <c r="C26" s="18" t="s">
        <v>58</v>
      </c>
      <c r="D26" s="18" t="s">
        <v>40</v>
      </c>
      <c r="E26" s="18">
        <v>30</v>
      </c>
      <c r="F26" s="27">
        <v>60000</v>
      </c>
      <c r="G26" s="27" t="s">
        <v>2</v>
      </c>
      <c r="H26" s="18" t="s">
        <v>59</v>
      </c>
      <c r="I26" s="18" t="s">
        <v>34</v>
      </c>
      <c r="J26" s="18" t="s">
        <v>56</v>
      </c>
      <c r="K26" s="44" t="s">
        <v>60</v>
      </c>
      <c r="P26" s="15"/>
    </row>
    <row r="27" spans="2:16" ht="72" x14ac:dyDescent="0.2">
      <c r="B27" s="43" t="s">
        <v>53</v>
      </c>
      <c r="C27" s="18" t="s">
        <v>61</v>
      </c>
      <c r="D27" s="18" t="s">
        <v>40</v>
      </c>
      <c r="E27" s="18">
        <v>1</v>
      </c>
      <c r="F27" s="27">
        <v>20000</v>
      </c>
      <c r="G27" s="27" t="s">
        <v>2</v>
      </c>
      <c r="H27" s="18" t="s">
        <v>62</v>
      </c>
      <c r="I27" s="18" t="s">
        <v>183</v>
      </c>
      <c r="J27" s="18" t="s">
        <v>56</v>
      </c>
      <c r="K27" s="42" t="s">
        <v>63</v>
      </c>
      <c r="P27" s="15"/>
    </row>
    <row r="28" spans="2:16" ht="60" x14ac:dyDescent="0.2">
      <c r="B28" s="43" t="s">
        <v>53</v>
      </c>
      <c r="C28" s="18" t="s">
        <v>64</v>
      </c>
      <c r="D28" s="18" t="s">
        <v>40</v>
      </c>
      <c r="E28" s="18">
        <v>1</v>
      </c>
      <c r="F28" s="27">
        <v>20000</v>
      </c>
      <c r="G28" s="27" t="s">
        <v>2</v>
      </c>
      <c r="H28" s="18" t="s">
        <v>65</v>
      </c>
      <c r="I28" s="18" t="s">
        <v>184</v>
      </c>
      <c r="J28" s="18" t="s">
        <v>56</v>
      </c>
      <c r="K28" s="42" t="s">
        <v>66</v>
      </c>
      <c r="P28" s="15"/>
    </row>
    <row r="29" spans="2:16" ht="60.75" thickBot="1" x14ac:dyDescent="0.25">
      <c r="B29" s="48" t="s">
        <v>53</v>
      </c>
      <c r="C29" s="50" t="s">
        <v>61</v>
      </c>
      <c r="D29" s="50" t="s">
        <v>40</v>
      </c>
      <c r="E29" s="50">
        <v>1</v>
      </c>
      <c r="F29" s="52">
        <v>20000</v>
      </c>
      <c r="G29" s="52" t="s">
        <v>2</v>
      </c>
      <c r="H29" s="50" t="s">
        <v>65</v>
      </c>
      <c r="I29" s="50" t="s">
        <v>184</v>
      </c>
      <c r="J29" s="50" t="s">
        <v>67</v>
      </c>
      <c r="K29" s="53" t="s">
        <v>68</v>
      </c>
      <c r="P29" s="15"/>
    </row>
    <row r="30" spans="2:16" ht="24" customHeight="1" thickBot="1" x14ac:dyDescent="0.25">
      <c r="B30" s="176" t="s">
        <v>69</v>
      </c>
      <c r="C30" s="177"/>
      <c r="D30" s="177"/>
      <c r="E30" s="178"/>
      <c r="F30" s="79">
        <f>SUM(F25:F29)</f>
        <v>170000</v>
      </c>
      <c r="G30" s="188"/>
      <c r="H30" s="189"/>
      <c r="I30" s="189"/>
      <c r="J30" s="189"/>
      <c r="K30" s="190"/>
      <c r="P30" s="15"/>
    </row>
    <row r="31" spans="2:16" ht="48" customHeight="1" x14ac:dyDescent="0.2">
      <c r="B31" s="70" t="s">
        <v>70</v>
      </c>
      <c r="C31" s="75" t="s">
        <v>71</v>
      </c>
      <c r="D31" s="71" t="s">
        <v>33</v>
      </c>
      <c r="E31" s="71">
        <v>12</v>
      </c>
      <c r="F31" s="76">
        <v>30000</v>
      </c>
      <c r="G31" s="73" t="s">
        <v>2</v>
      </c>
      <c r="H31" s="77">
        <v>45748</v>
      </c>
      <c r="I31" s="71" t="s">
        <v>72</v>
      </c>
      <c r="J31" s="78" t="s">
        <v>35</v>
      </c>
      <c r="K31" s="74" t="s">
        <v>73</v>
      </c>
      <c r="P31" s="15"/>
    </row>
    <row r="32" spans="2:16" ht="34.5" customHeight="1" thickBot="1" x14ac:dyDescent="0.25">
      <c r="B32" s="48" t="s">
        <v>70</v>
      </c>
      <c r="C32" s="65" t="s">
        <v>74</v>
      </c>
      <c r="D32" s="50" t="s">
        <v>40</v>
      </c>
      <c r="E32" s="66">
        <v>40</v>
      </c>
      <c r="F32" s="67">
        <v>20310</v>
      </c>
      <c r="G32" s="52" t="s">
        <v>2</v>
      </c>
      <c r="H32" s="68">
        <v>45839</v>
      </c>
      <c r="I32" s="69" t="s">
        <v>34</v>
      </c>
      <c r="J32" s="50" t="s">
        <v>35</v>
      </c>
      <c r="K32" s="53" t="s">
        <v>75</v>
      </c>
      <c r="P32" s="15"/>
    </row>
    <row r="33" spans="2:16" ht="24" customHeight="1" thickBot="1" x14ac:dyDescent="0.25">
      <c r="B33" s="176" t="s">
        <v>76</v>
      </c>
      <c r="C33" s="177"/>
      <c r="D33" s="177"/>
      <c r="E33" s="178"/>
      <c r="F33" s="80">
        <f>SUM(F31:F32)</f>
        <v>50310</v>
      </c>
      <c r="G33" s="188"/>
      <c r="H33" s="189"/>
      <c r="I33" s="189"/>
      <c r="J33" s="189"/>
      <c r="K33" s="190"/>
      <c r="P33" s="15"/>
    </row>
    <row r="34" spans="2:16" ht="24" customHeight="1" x14ac:dyDescent="0.2">
      <c r="B34" s="70" t="s">
        <v>77</v>
      </c>
      <c r="C34" s="71" t="s">
        <v>78</v>
      </c>
      <c r="D34" s="72" t="s">
        <v>79</v>
      </c>
      <c r="E34" s="71">
        <v>1</v>
      </c>
      <c r="F34" s="73">
        <f>500 * 1.05*1.05</f>
        <v>551.25</v>
      </c>
      <c r="G34" s="71" t="s">
        <v>11</v>
      </c>
      <c r="H34" s="71" t="s">
        <v>80</v>
      </c>
      <c r="I34" s="71" t="s">
        <v>81</v>
      </c>
      <c r="J34" s="71" t="s">
        <v>82</v>
      </c>
      <c r="K34" s="74" t="s">
        <v>83</v>
      </c>
      <c r="P34" s="15"/>
    </row>
    <row r="35" spans="2:16" ht="24" customHeight="1" x14ac:dyDescent="0.2">
      <c r="B35" s="43" t="s">
        <v>77</v>
      </c>
      <c r="C35" s="25" t="s">
        <v>84</v>
      </c>
      <c r="D35" s="25" t="s">
        <v>40</v>
      </c>
      <c r="E35" s="25">
        <v>10</v>
      </c>
      <c r="F35" s="27">
        <v>5000</v>
      </c>
      <c r="G35" s="25" t="s">
        <v>2</v>
      </c>
      <c r="H35" s="25" t="s">
        <v>85</v>
      </c>
      <c r="I35" s="45" t="s">
        <v>86</v>
      </c>
      <c r="J35" s="18" t="s">
        <v>82</v>
      </c>
      <c r="K35" s="42" t="s">
        <v>87</v>
      </c>
      <c r="P35" s="15"/>
    </row>
    <row r="36" spans="2:16" ht="24" customHeight="1" x14ac:dyDescent="0.2">
      <c r="B36" s="43" t="s">
        <v>77</v>
      </c>
      <c r="C36" s="18" t="s">
        <v>88</v>
      </c>
      <c r="D36" s="28" t="s">
        <v>79</v>
      </c>
      <c r="E36" s="18">
        <v>3</v>
      </c>
      <c r="F36" s="27">
        <f>13395*1.05*1.05</f>
        <v>14767.987500000001</v>
      </c>
      <c r="G36" s="18" t="s">
        <v>11</v>
      </c>
      <c r="H36" s="18" t="s">
        <v>80</v>
      </c>
      <c r="I36" s="18" t="s">
        <v>81</v>
      </c>
      <c r="J36" s="18" t="s">
        <v>82</v>
      </c>
      <c r="K36" s="42" t="s">
        <v>83</v>
      </c>
      <c r="P36" s="15"/>
    </row>
    <row r="37" spans="2:16" ht="24" customHeight="1" x14ac:dyDescent="0.2">
      <c r="B37" s="43" t="s">
        <v>77</v>
      </c>
      <c r="C37" s="25" t="s">
        <v>89</v>
      </c>
      <c r="D37" s="25" t="s">
        <v>40</v>
      </c>
      <c r="E37" s="25">
        <v>10</v>
      </c>
      <c r="F37" s="27">
        <v>20000</v>
      </c>
      <c r="G37" s="25" t="s">
        <v>2</v>
      </c>
      <c r="H37" s="25" t="s">
        <v>65</v>
      </c>
      <c r="I37" s="18" t="s">
        <v>86</v>
      </c>
      <c r="J37" s="18" t="s">
        <v>82</v>
      </c>
      <c r="K37" s="42" t="s">
        <v>90</v>
      </c>
      <c r="P37" s="15"/>
    </row>
    <row r="38" spans="2:16" ht="72" x14ac:dyDescent="0.2">
      <c r="B38" s="43" t="s">
        <v>77</v>
      </c>
      <c r="C38" s="18" t="s">
        <v>91</v>
      </c>
      <c r="D38" s="18" t="s">
        <v>33</v>
      </c>
      <c r="E38" s="18">
        <v>12</v>
      </c>
      <c r="F38" s="27">
        <f>20000 * 1.05</f>
        <v>21000</v>
      </c>
      <c r="G38" s="18" t="s">
        <v>2</v>
      </c>
      <c r="H38" s="18" t="s">
        <v>92</v>
      </c>
      <c r="I38" s="18" t="s">
        <v>34</v>
      </c>
      <c r="J38" s="18" t="s">
        <v>82</v>
      </c>
      <c r="K38" s="42" t="s">
        <v>93</v>
      </c>
      <c r="P38" s="15"/>
    </row>
    <row r="39" spans="2:16" ht="24" customHeight="1" x14ac:dyDescent="0.2">
      <c r="B39" s="43" t="s">
        <v>77</v>
      </c>
      <c r="C39" s="18" t="s">
        <v>94</v>
      </c>
      <c r="D39" s="18" t="s">
        <v>33</v>
      </c>
      <c r="E39" s="18">
        <v>10</v>
      </c>
      <c r="F39" s="27">
        <v>40000</v>
      </c>
      <c r="G39" s="18" t="s">
        <v>2</v>
      </c>
      <c r="H39" s="18" t="s">
        <v>80</v>
      </c>
      <c r="I39" s="18" t="s">
        <v>81</v>
      </c>
      <c r="J39" s="18" t="s">
        <v>82</v>
      </c>
      <c r="K39" s="42" t="s">
        <v>95</v>
      </c>
      <c r="P39" s="15"/>
    </row>
    <row r="40" spans="2:16" ht="24" customHeight="1" x14ac:dyDescent="0.2">
      <c r="B40" s="46" t="s">
        <v>77</v>
      </c>
      <c r="C40" s="35" t="s">
        <v>96</v>
      </c>
      <c r="D40" s="35" t="s">
        <v>33</v>
      </c>
      <c r="E40" s="35">
        <v>12</v>
      </c>
      <c r="F40" s="103">
        <v>48000</v>
      </c>
      <c r="G40" s="36" t="s">
        <v>29</v>
      </c>
      <c r="H40" s="35"/>
      <c r="I40" s="35" t="s">
        <v>81</v>
      </c>
      <c r="J40" s="35" t="s">
        <v>97</v>
      </c>
      <c r="K40" s="47" t="s">
        <v>98</v>
      </c>
    </row>
    <row r="41" spans="2:16" ht="24" customHeight="1" thickBot="1" x14ac:dyDescent="0.25">
      <c r="B41" s="55" t="s">
        <v>77</v>
      </c>
      <c r="C41" s="56" t="s">
        <v>99</v>
      </c>
      <c r="D41" s="56" t="s">
        <v>33</v>
      </c>
      <c r="E41" s="57">
        <v>12</v>
      </c>
      <c r="F41" s="104">
        <v>900000</v>
      </c>
      <c r="G41" s="58" t="s">
        <v>11</v>
      </c>
      <c r="H41" s="56" t="s">
        <v>80</v>
      </c>
      <c r="I41" s="56" t="s">
        <v>81</v>
      </c>
      <c r="J41" s="56" t="s">
        <v>100</v>
      </c>
      <c r="K41" s="59" t="s">
        <v>101</v>
      </c>
    </row>
    <row r="42" spans="2:16" ht="26.25" customHeight="1" thickBot="1" x14ac:dyDescent="0.25">
      <c r="B42" s="176" t="s">
        <v>102</v>
      </c>
      <c r="C42" s="177"/>
      <c r="D42" s="177"/>
      <c r="E42" s="178"/>
      <c r="F42" s="54">
        <f>SUM(F34:F41)</f>
        <v>1049319.2375</v>
      </c>
      <c r="G42" s="179"/>
      <c r="H42" s="180"/>
      <c r="I42" s="180"/>
      <c r="J42" s="180"/>
      <c r="K42" s="181"/>
    </row>
    <row r="43" spans="2:16" ht="60" x14ac:dyDescent="0.2">
      <c r="B43" s="60" t="s">
        <v>46</v>
      </c>
      <c r="C43" s="61" t="s">
        <v>106</v>
      </c>
      <c r="D43" s="61" t="s">
        <v>33</v>
      </c>
      <c r="E43" s="62">
        <v>12</v>
      </c>
      <c r="F43" s="105">
        <v>600000</v>
      </c>
      <c r="G43" s="63" t="s">
        <v>29</v>
      </c>
      <c r="H43" s="61" t="s">
        <v>103</v>
      </c>
      <c r="I43" s="62" t="s">
        <v>104</v>
      </c>
      <c r="J43" s="62" t="s">
        <v>107</v>
      </c>
      <c r="K43" s="64" t="s">
        <v>105</v>
      </c>
    </row>
    <row r="44" spans="2:16" ht="60" x14ac:dyDescent="0.2">
      <c r="B44" s="46" t="s">
        <v>46</v>
      </c>
      <c r="C44" s="39" t="s">
        <v>108</v>
      </c>
      <c r="D44" s="35" t="s">
        <v>33</v>
      </c>
      <c r="E44" s="38">
        <v>12</v>
      </c>
      <c r="F44" s="106">
        <v>160000</v>
      </c>
      <c r="G44" s="36" t="s">
        <v>29</v>
      </c>
      <c r="H44" s="35"/>
      <c r="I44" s="38" t="s">
        <v>34</v>
      </c>
      <c r="J44" s="38" t="s">
        <v>109</v>
      </c>
      <c r="K44" s="47" t="s">
        <v>110</v>
      </c>
    </row>
    <row r="45" spans="2:16" ht="60" x14ac:dyDescent="0.2">
      <c r="B45" s="46" t="s">
        <v>46</v>
      </c>
      <c r="C45" s="40" t="s">
        <v>111</v>
      </c>
      <c r="D45" s="35" t="s">
        <v>33</v>
      </c>
      <c r="E45" s="38">
        <v>12</v>
      </c>
      <c r="F45" s="106">
        <v>109346.5</v>
      </c>
      <c r="G45" s="36" t="s">
        <v>29</v>
      </c>
      <c r="H45" s="35" t="s">
        <v>48</v>
      </c>
      <c r="I45" s="38" t="s">
        <v>49</v>
      </c>
      <c r="J45" s="38" t="s">
        <v>107</v>
      </c>
      <c r="K45" s="47" t="s">
        <v>112</v>
      </c>
    </row>
    <row r="46" spans="2:16" ht="36" x14ac:dyDescent="0.2">
      <c r="B46" s="46" t="s">
        <v>46</v>
      </c>
      <c r="C46" s="39" t="s">
        <v>113</v>
      </c>
      <c r="D46" s="35" t="s">
        <v>40</v>
      </c>
      <c r="E46" s="38">
        <v>12</v>
      </c>
      <c r="F46" s="106">
        <v>80000.039999999994</v>
      </c>
      <c r="G46" s="35" t="s">
        <v>29</v>
      </c>
      <c r="H46" s="35"/>
      <c r="I46" s="38" t="s">
        <v>38</v>
      </c>
      <c r="J46" s="38" t="s">
        <v>109</v>
      </c>
      <c r="K46" s="47" t="s">
        <v>114</v>
      </c>
    </row>
    <row r="47" spans="2:16" ht="48" x14ac:dyDescent="0.2">
      <c r="B47" s="46" t="s">
        <v>46</v>
      </c>
      <c r="C47" s="38" t="s">
        <v>115</v>
      </c>
      <c r="D47" s="35" t="s">
        <v>40</v>
      </c>
      <c r="E47" s="38">
        <v>12</v>
      </c>
      <c r="F47" s="106">
        <v>60000</v>
      </c>
      <c r="G47" s="36" t="s">
        <v>11</v>
      </c>
      <c r="H47" s="35" t="s">
        <v>65</v>
      </c>
      <c r="I47" s="38" t="s">
        <v>38</v>
      </c>
      <c r="J47" s="38" t="s">
        <v>109</v>
      </c>
      <c r="K47" s="47" t="s">
        <v>116</v>
      </c>
    </row>
    <row r="48" spans="2:16" ht="36" x14ac:dyDescent="0.2">
      <c r="B48" s="46" t="s">
        <v>46</v>
      </c>
      <c r="C48" s="38" t="s">
        <v>117</v>
      </c>
      <c r="D48" s="35" t="s">
        <v>40</v>
      </c>
      <c r="E48" s="35">
        <v>1</v>
      </c>
      <c r="F48" s="107">
        <v>60000</v>
      </c>
      <c r="G48" s="36" t="s">
        <v>2</v>
      </c>
      <c r="H48" s="35" t="s">
        <v>48</v>
      </c>
      <c r="I48" s="35" t="s">
        <v>86</v>
      </c>
      <c r="J48" s="35" t="s">
        <v>82</v>
      </c>
      <c r="K48" s="47" t="s">
        <v>118</v>
      </c>
    </row>
    <row r="49" spans="2:11" ht="108" x14ac:dyDescent="0.2">
      <c r="B49" s="46" t="s">
        <v>46</v>
      </c>
      <c r="C49" s="35" t="s">
        <v>119</v>
      </c>
      <c r="D49" s="35" t="s">
        <v>40</v>
      </c>
      <c r="E49" s="37">
        <v>12</v>
      </c>
      <c r="F49" s="103">
        <v>52113.599999999999</v>
      </c>
      <c r="G49" s="36" t="s">
        <v>2</v>
      </c>
      <c r="H49" s="35" t="s">
        <v>92</v>
      </c>
      <c r="I49" s="35" t="s">
        <v>120</v>
      </c>
      <c r="J49" s="35" t="s">
        <v>82</v>
      </c>
      <c r="K49" s="47" t="s">
        <v>121</v>
      </c>
    </row>
    <row r="50" spans="2:11" ht="48" x14ac:dyDescent="0.2">
      <c r="B50" s="43" t="s">
        <v>46</v>
      </c>
      <c r="C50" s="29" t="s">
        <v>122</v>
      </c>
      <c r="D50" s="18" t="s">
        <v>40</v>
      </c>
      <c r="E50" s="23">
        <v>12</v>
      </c>
      <c r="F50" s="33">
        <v>36000</v>
      </c>
      <c r="G50" s="24" t="s">
        <v>11</v>
      </c>
      <c r="H50" s="25" t="s">
        <v>123</v>
      </c>
      <c r="I50" s="23" t="s">
        <v>86</v>
      </c>
      <c r="J50" s="23" t="s">
        <v>109</v>
      </c>
      <c r="K50" s="42" t="s">
        <v>124</v>
      </c>
    </row>
    <row r="51" spans="2:11" ht="48" x14ac:dyDescent="0.2">
      <c r="B51" s="43" t="s">
        <v>46</v>
      </c>
      <c r="C51" s="22" t="s">
        <v>125</v>
      </c>
      <c r="D51" s="18" t="s">
        <v>33</v>
      </c>
      <c r="E51" s="23">
        <v>12</v>
      </c>
      <c r="F51" s="33">
        <v>28000</v>
      </c>
      <c r="G51" s="24" t="s">
        <v>11</v>
      </c>
      <c r="H51" s="25" t="s">
        <v>126</v>
      </c>
      <c r="I51" s="23" t="s">
        <v>38</v>
      </c>
      <c r="J51" s="23" t="s">
        <v>109</v>
      </c>
      <c r="K51" s="42" t="s">
        <v>127</v>
      </c>
    </row>
    <row r="52" spans="2:11" ht="48" x14ac:dyDescent="0.2">
      <c r="B52" s="43" t="s">
        <v>46</v>
      </c>
      <c r="C52" s="22" t="s">
        <v>128</v>
      </c>
      <c r="D52" s="18" t="s">
        <v>33</v>
      </c>
      <c r="E52" s="23">
        <v>12</v>
      </c>
      <c r="F52" s="33">
        <v>21000</v>
      </c>
      <c r="G52" s="24" t="s">
        <v>11</v>
      </c>
      <c r="H52" s="25" t="s">
        <v>123</v>
      </c>
      <c r="I52" s="23" t="s">
        <v>34</v>
      </c>
      <c r="J52" s="23" t="s">
        <v>109</v>
      </c>
      <c r="K52" s="42" t="s">
        <v>129</v>
      </c>
    </row>
    <row r="53" spans="2:11" ht="24" x14ac:dyDescent="0.2">
      <c r="B53" s="43" t="s">
        <v>46</v>
      </c>
      <c r="C53" s="30" t="s">
        <v>130</v>
      </c>
      <c r="D53" s="18" t="s">
        <v>40</v>
      </c>
      <c r="E53" s="18">
        <v>1</v>
      </c>
      <c r="F53" s="34">
        <v>20000</v>
      </c>
      <c r="G53" s="27" t="s">
        <v>2</v>
      </c>
      <c r="H53" s="18" t="s">
        <v>48</v>
      </c>
      <c r="I53" s="18" t="s">
        <v>86</v>
      </c>
      <c r="J53" s="18" t="s">
        <v>82</v>
      </c>
      <c r="K53" s="42" t="s">
        <v>131</v>
      </c>
    </row>
    <row r="54" spans="2:11" ht="24" x14ac:dyDescent="0.2">
      <c r="B54" s="43" t="s">
        <v>46</v>
      </c>
      <c r="C54" s="30" t="s">
        <v>132</v>
      </c>
      <c r="D54" s="18" t="s">
        <v>40</v>
      </c>
      <c r="E54" s="18">
        <v>1</v>
      </c>
      <c r="F54" s="34">
        <v>15000</v>
      </c>
      <c r="G54" s="27" t="s">
        <v>2</v>
      </c>
      <c r="H54" s="18" t="s">
        <v>48</v>
      </c>
      <c r="I54" s="18" t="s">
        <v>86</v>
      </c>
      <c r="J54" s="18" t="s">
        <v>82</v>
      </c>
      <c r="K54" s="42" t="s">
        <v>133</v>
      </c>
    </row>
    <row r="55" spans="2:11" ht="15.75" customHeight="1" x14ac:dyDescent="0.2">
      <c r="B55" s="43" t="s">
        <v>46</v>
      </c>
      <c r="C55" s="30" t="s">
        <v>134</v>
      </c>
      <c r="D55" s="18" t="s">
        <v>40</v>
      </c>
      <c r="E55" s="18">
        <v>1</v>
      </c>
      <c r="F55" s="34">
        <v>15000</v>
      </c>
      <c r="G55" s="27" t="s">
        <v>2</v>
      </c>
      <c r="H55" s="18" t="s">
        <v>126</v>
      </c>
      <c r="I55" s="18" t="s">
        <v>86</v>
      </c>
      <c r="J55" s="18" t="s">
        <v>82</v>
      </c>
      <c r="K55" s="42" t="s">
        <v>135</v>
      </c>
    </row>
    <row r="56" spans="2:11" ht="36" x14ac:dyDescent="0.2">
      <c r="B56" s="43" t="s">
        <v>46</v>
      </c>
      <c r="C56" s="31" t="s">
        <v>136</v>
      </c>
      <c r="D56" s="18" t="s">
        <v>40</v>
      </c>
      <c r="E56" s="18">
        <v>1</v>
      </c>
      <c r="F56" s="34">
        <v>12000</v>
      </c>
      <c r="G56" s="27" t="s">
        <v>2</v>
      </c>
      <c r="H56" s="18" t="s">
        <v>92</v>
      </c>
      <c r="I56" s="18" t="s">
        <v>137</v>
      </c>
      <c r="J56" s="18" t="s">
        <v>82</v>
      </c>
      <c r="K56" s="42" t="s">
        <v>138</v>
      </c>
    </row>
    <row r="57" spans="2:11" ht="36" x14ac:dyDescent="0.2">
      <c r="B57" s="43" t="s">
        <v>46</v>
      </c>
      <c r="C57" s="30" t="s">
        <v>139</v>
      </c>
      <c r="D57" s="18" t="s">
        <v>40</v>
      </c>
      <c r="E57" s="18">
        <v>1000</v>
      </c>
      <c r="F57" s="34">
        <v>12000</v>
      </c>
      <c r="G57" s="27" t="s">
        <v>2</v>
      </c>
      <c r="H57" s="18" t="s">
        <v>92</v>
      </c>
      <c r="I57" s="18" t="s">
        <v>86</v>
      </c>
      <c r="J57" s="18" t="s">
        <v>82</v>
      </c>
      <c r="K57" s="42" t="s">
        <v>140</v>
      </c>
    </row>
    <row r="58" spans="2:11" ht="12.75" x14ac:dyDescent="0.2">
      <c r="B58" s="43" t="s">
        <v>46</v>
      </c>
      <c r="C58" s="30" t="s">
        <v>141</v>
      </c>
      <c r="D58" s="18" t="s">
        <v>40</v>
      </c>
      <c r="E58" s="18">
        <v>2</v>
      </c>
      <c r="F58" s="34">
        <v>10500</v>
      </c>
      <c r="G58" s="27" t="s">
        <v>2</v>
      </c>
      <c r="H58" s="18" t="s">
        <v>48</v>
      </c>
      <c r="I58" s="18" t="s">
        <v>41</v>
      </c>
      <c r="J58" s="18" t="s">
        <v>82</v>
      </c>
      <c r="K58" s="42" t="s">
        <v>142</v>
      </c>
    </row>
    <row r="59" spans="2:11" ht="15.75" customHeight="1" x14ac:dyDescent="0.2">
      <c r="B59" s="43" t="s">
        <v>46</v>
      </c>
      <c r="C59" s="30" t="s">
        <v>143</v>
      </c>
      <c r="D59" s="18" t="s">
        <v>40</v>
      </c>
      <c r="E59" s="18">
        <v>1</v>
      </c>
      <c r="F59" s="34">
        <v>10000</v>
      </c>
      <c r="G59" s="27" t="s">
        <v>2</v>
      </c>
      <c r="H59" s="18" t="s">
        <v>48</v>
      </c>
      <c r="I59" s="18" t="s">
        <v>86</v>
      </c>
      <c r="J59" s="18" t="s">
        <v>82</v>
      </c>
      <c r="K59" s="42" t="s">
        <v>142</v>
      </c>
    </row>
    <row r="60" spans="2:11" ht="84" x14ac:dyDescent="0.2">
      <c r="B60" s="43" t="s">
        <v>46</v>
      </c>
      <c r="C60" s="18" t="s">
        <v>144</v>
      </c>
      <c r="D60" s="18" t="s">
        <v>40</v>
      </c>
      <c r="E60" s="23">
        <v>12</v>
      </c>
      <c r="F60" s="33">
        <v>10000</v>
      </c>
      <c r="G60" s="24" t="s">
        <v>29</v>
      </c>
      <c r="H60" s="25" t="s">
        <v>55</v>
      </c>
      <c r="I60" s="23" t="s">
        <v>145</v>
      </c>
      <c r="J60" s="23" t="s">
        <v>146</v>
      </c>
      <c r="K60" s="42" t="s">
        <v>147</v>
      </c>
    </row>
    <row r="61" spans="2:11" ht="24" x14ac:dyDescent="0.2">
      <c r="B61" s="43" t="s">
        <v>46</v>
      </c>
      <c r="C61" s="30" t="s">
        <v>148</v>
      </c>
      <c r="D61" s="18" t="s">
        <v>40</v>
      </c>
      <c r="E61" s="18">
        <v>1</v>
      </c>
      <c r="F61" s="34">
        <v>8500</v>
      </c>
      <c r="G61" s="27" t="s">
        <v>2</v>
      </c>
      <c r="H61" s="18" t="s">
        <v>48</v>
      </c>
      <c r="I61" s="18" t="s">
        <v>86</v>
      </c>
      <c r="J61" s="18" t="s">
        <v>82</v>
      </c>
      <c r="K61" s="42" t="s">
        <v>133</v>
      </c>
    </row>
    <row r="62" spans="2:11" ht="24" x14ac:dyDescent="0.2">
      <c r="B62" s="43" t="s">
        <v>46</v>
      </c>
      <c r="C62" s="30" t="s">
        <v>149</v>
      </c>
      <c r="D62" s="18" t="s">
        <v>40</v>
      </c>
      <c r="E62" s="26">
        <v>4</v>
      </c>
      <c r="F62" s="34">
        <v>8400</v>
      </c>
      <c r="G62" s="27" t="s">
        <v>2</v>
      </c>
      <c r="H62" s="18" t="s">
        <v>92</v>
      </c>
      <c r="I62" s="18" t="s">
        <v>34</v>
      </c>
      <c r="J62" s="18" t="s">
        <v>82</v>
      </c>
      <c r="K62" s="42" t="s">
        <v>150</v>
      </c>
    </row>
    <row r="63" spans="2:11" ht="24" x14ac:dyDescent="0.2">
      <c r="B63" s="43" t="s">
        <v>46</v>
      </c>
      <c r="C63" s="30" t="s">
        <v>151</v>
      </c>
      <c r="D63" s="18" t="s">
        <v>40</v>
      </c>
      <c r="E63" s="18">
        <v>4</v>
      </c>
      <c r="F63" s="34">
        <v>8000</v>
      </c>
      <c r="G63" s="27" t="s">
        <v>2</v>
      </c>
      <c r="H63" s="18" t="s">
        <v>48</v>
      </c>
      <c r="I63" s="18" t="s">
        <v>152</v>
      </c>
      <c r="J63" s="18" t="s">
        <v>82</v>
      </c>
      <c r="K63" s="42" t="s">
        <v>153</v>
      </c>
    </row>
    <row r="64" spans="2:11" ht="108" x14ac:dyDescent="0.2">
      <c r="B64" s="43" t="s">
        <v>46</v>
      </c>
      <c r="C64" s="22" t="s">
        <v>154</v>
      </c>
      <c r="D64" s="18" t="s">
        <v>40</v>
      </c>
      <c r="E64" s="23">
        <v>12</v>
      </c>
      <c r="F64" s="33">
        <v>7000</v>
      </c>
      <c r="G64" s="24" t="s">
        <v>11</v>
      </c>
      <c r="H64" s="25" t="s">
        <v>59</v>
      </c>
      <c r="I64" s="23" t="s">
        <v>152</v>
      </c>
      <c r="J64" s="23" t="s">
        <v>109</v>
      </c>
      <c r="K64" s="42" t="s">
        <v>155</v>
      </c>
    </row>
    <row r="65" spans="2:11" ht="12.75" x14ac:dyDescent="0.2">
      <c r="B65" s="43" t="s">
        <v>46</v>
      </c>
      <c r="C65" s="30" t="s">
        <v>156</v>
      </c>
      <c r="D65" s="18" t="s">
        <v>40</v>
      </c>
      <c r="E65" s="18">
        <v>1</v>
      </c>
      <c r="F65" s="34">
        <v>7000</v>
      </c>
      <c r="G65" s="27" t="s">
        <v>2</v>
      </c>
      <c r="H65" s="18" t="s">
        <v>48</v>
      </c>
      <c r="I65" s="18" t="s">
        <v>86</v>
      </c>
      <c r="J65" s="18" t="s">
        <v>82</v>
      </c>
      <c r="K65" s="42" t="s">
        <v>142</v>
      </c>
    </row>
    <row r="66" spans="2:11" ht="60" x14ac:dyDescent="0.2">
      <c r="B66" s="43" t="s">
        <v>46</v>
      </c>
      <c r="C66" s="30" t="s">
        <v>157</v>
      </c>
      <c r="D66" s="18" t="s">
        <v>40</v>
      </c>
      <c r="E66" s="18">
        <v>1</v>
      </c>
      <c r="F66" s="34">
        <v>6000</v>
      </c>
      <c r="G66" s="27" t="s">
        <v>2</v>
      </c>
      <c r="H66" s="18" t="s">
        <v>92</v>
      </c>
      <c r="I66" s="18" t="s">
        <v>34</v>
      </c>
      <c r="J66" s="18" t="s">
        <v>82</v>
      </c>
      <c r="K66" s="42" t="s">
        <v>158</v>
      </c>
    </row>
    <row r="67" spans="2:11" ht="15.75" customHeight="1" x14ac:dyDescent="0.2">
      <c r="B67" s="43" t="s">
        <v>46</v>
      </c>
      <c r="C67" s="30" t="s">
        <v>159</v>
      </c>
      <c r="D67" s="18" t="s">
        <v>40</v>
      </c>
      <c r="E67" s="18">
        <v>1</v>
      </c>
      <c r="F67" s="34">
        <v>5000</v>
      </c>
      <c r="G67" s="27" t="s">
        <v>2</v>
      </c>
      <c r="H67" s="18" t="s">
        <v>48</v>
      </c>
      <c r="I67" s="18" t="s">
        <v>86</v>
      </c>
      <c r="J67" s="18" t="s">
        <v>82</v>
      </c>
      <c r="K67" s="42" t="s">
        <v>142</v>
      </c>
    </row>
    <row r="68" spans="2:11" ht="12.75" x14ac:dyDescent="0.2">
      <c r="B68" s="43" t="s">
        <v>46</v>
      </c>
      <c r="C68" s="30" t="s">
        <v>160</v>
      </c>
      <c r="D68" s="18" t="s">
        <v>40</v>
      </c>
      <c r="E68" s="18">
        <v>3</v>
      </c>
      <c r="F68" s="34">
        <v>4000</v>
      </c>
      <c r="G68" s="27" t="s">
        <v>2</v>
      </c>
      <c r="H68" s="18" t="s">
        <v>62</v>
      </c>
      <c r="I68" s="18" t="s">
        <v>34</v>
      </c>
      <c r="J68" s="18" t="s">
        <v>82</v>
      </c>
      <c r="K68" s="42" t="s">
        <v>161</v>
      </c>
    </row>
    <row r="69" spans="2:11" ht="15.75" customHeight="1" x14ac:dyDescent="0.2">
      <c r="B69" s="43" t="s">
        <v>46</v>
      </c>
      <c r="C69" s="30" t="s">
        <v>162</v>
      </c>
      <c r="D69" s="18" t="s">
        <v>40</v>
      </c>
      <c r="E69" s="18">
        <v>1</v>
      </c>
      <c r="F69" s="34">
        <v>3500</v>
      </c>
      <c r="G69" s="27" t="s">
        <v>2</v>
      </c>
      <c r="H69" s="18" t="s">
        <v>48</v>
      </c>
      <c r="I69" s="18" t="s">
        <v>86</v>
      </c>
      <c r="J69" s="18" t="s">
        <v>82</v>
      </c>
      <c r="K69" s="42" t="s">
        <v>142</v>
      </c>
    </row>
    <row r="70" spans="2:11" ht="84" x14ac:dyDescent="0.2">
      <c r="B70" s="43" t="s">
        <v>46</v>
      </c>
      <c r="C70" s="18" t="s">
        <v>163</v>
      </c>
      <c r="D70" s="18" t="s">
        <v>40</v>
      </c>
      <c r="E70" s="18">
        <v>75</v>
      </c>
      <c r="F70" s="27">
        <v>2253.75</v>
      </c>
      <c r="G70" s="27" t="s">
        <v>2</v>
      </c>
      <c r="H70" s="29" t="s">
        <v>92</v>
      </c>
      <c r="I70" s="18" t="s">
        <v>86</v>
      </c>
      <c r="J70" s="18" t="s">
        <v>82</v>
      </c>
      <c r="K70" s="42" t="s">
        <v>164</v>
      </c>
    </row>
    <row r="71" spans="2:11" ht="24" x14ac:dyDescent="0.2">
      <c r="B71" s="43" t="s">
        <v>46</v>
      </c>
      <c r="C71" s="30" t="s">
        <v>165</v>
      </c>
      <c r="D71" s="18" t="s">
        <v>40</v>
      </c>
      <c r="E71" s="18">
        <v>4</v>
      </c>
      <c r="F71" s="27">
        <v>2000</v>
      </c>
      <c r="G71" s="27" t="s">
        <v>2</v>
      </c>
      <c r="H71" s="18" t="s">
        <v>123</v>
      </c>
      <c r="I71" s="18" t="s">
        <v>34</v>
      </c>
      <c r="J71" s="18" t="s">
        <v>82</v>
      </c>
      <c r="K71" s="42" t="s">
        <v>166</v>
      </c>
    </row>
    <row r="72" spans="2:11" ht="36" x14ac:dyDescent="0.2">
      <c r="B72" s="43" t="s">
        <v>46</v>
      </c>
      <c r="C72" s="30" t="s">
        <v>167</v>
      </c>
      <c r="D72" s="18" t="s">
        <v>40</v>
      </c>
      <c r="E72" s="18">
        <v>10</v>
      </c>
      <c r="F72" s="27">
        <v>1500</v>
      </c>
      <c r="G72" s="18" t="s">
        <v>2</v>
      </c>
      <c r="H72" s="18" t="s">
        <v>48</v>
      </c>
      <c r="I72" s="18" t="s">
        <v>81</v>
      </c>
      <c r="J72" s="18" t="s">
        <v>82</v>
      </c>
      <c r="K72" s="42" t="s">
        <v>168</v>
      </c>
    </row>
    <row r="73" spans="2:11" ht="24" x14ac:dyDescent="0.2">
      <c r="B73" s="43" t="s">
        <v>46</v>
      </c>
      <c r="C73" s="30" t="s">
        <v>169</v>
      </c>
      <c r="D73" s="18" t="s">
        <v>40</v>
      </c>
      <c r="E73" s="18">
        <v>10</v>
      </c>
      <c r="F73" s="34">
        <v>1000</v>
      </c>
      <c r="G73" s="27" t="s">
        <v>2</v>
      </c>
      <c r="H73" s="18" t="s">
        <v>62</v>
      </c>
      <c r="I73" s="18" t="s">
        <v>86</v>
      </c>
      <c r="J73" s="18" t="s">
        <v>82</v>
      </c>
      <c r="K73" s="42" t="s">
        <v>170</v>
      </c>
    </row>
    <row r="74" spans="2:11" ht="156" x14ac:dyDescent="0.2">
      <c r="B74" s="43" t="s">
        <v>46</v>
      </c>
      <c r="C74" s="29" t="s">
        <v>171</v>
      </c>
      <c r="D74" s="18" t="s">
        <v>40</v>
      </c>
      <c r="E74" s="23">
        <v>12</v>
      </c>
      <c r="F74" s="33">
        <f>80*12</f>
        <v>960</v>
      </c>
      <c r="G74" s="24" t="s">
        <v>29</v>
      </c>
      <c r="H74" s="25"/>
      <c r="I74" s="23" t="s">
        <v>34</v>
      </c>
      <c r="J74" s="23" t="s">
        <v>109</v>
      </c>
      <c r="K74" s="42" t="s">
        <v>172</v>
      </c>
    </row>
    <row r="75" spans="2:11" ht="24" x14ac:dyDescent="0.2">
      <c r="B75" s="43" t="s">
        <v>46</v>
      </c>
      <c r="C75" s="30" t="s">
        <v>173</v>
      </c>
      <c r="D75" s="18" t="s">
        <v>40</v>
      </c>
      <c r="E75" s="18">
        <v>1</v>
      </c>
      <c r="F75" s="34">
        <v>650</v>
      </c>
      <c r="G75" s="27" t="s">
        <v>2</v>
      </c>
      <c r="H75" s="18" t="s">
        <v>59</v>
      </c>
      <c r="I75" s="18" t="s">
        <v>34</v>
      </c>
      <c r="J75" s="18" t="s">
        <v>82</v>
      </c>
      <c r="K75" s="42" t="s">
        <v>174</v>
      </c>
    </row>
    <row r="76" spans="2:11" ht="24" x14ac:dyDescent="0.2">
      <c r="B76" s="43" t="s">
        <v>46</v>
      </c>
      <c r="C76" s="30" t="s">
        <v>175</v>
      </c>
      <c r="D76" s="18" t="s">
        <v>40</v>
      </c>
      <c r="E76" s="18">
        <v>1</v>
      </c>
      <c r="F76" s="34">
        <v>500</v>
      </c>
      <c r="G76" s="27" t="s">
        <v>2</v>
      </c>
      <c r="H76" s="18" t="s">
        <v>92</v>
      </c>
      <c r="I76" s="18" t="s">
        <v>34</v>
      </c>
      <c r="J76" s="18" t="s">
        <v>82</v>
      </c>
      <c r="K76" s="42" t="s">
        <v>174</v>
      </c>
    </row>
    <row r="77" spans="2:11" ht="36" x14ac:dyDescent="0.2">
      <c r="B77" s="43" t="s">
        <v>46</v>
      </c>
      <c r="C77" s="30" t="s">
        <v>176</v>
      </c>
      <c r="D77" s="18" t="s">
        <v>40</v>
      </c>
      <c r="E77" s="26">
        <v>1</v>
      </c>
      <c r="F77" s="34">
        <v>300</v>
      </c>
      <c r="G77" s="27" t="s">
        <v>2</v>
      </c>
      <c r="H77" s="18" t="s">
        <v>92</v>
      </c>
      <c r="I77" s="18" t="s">
        <v>41</v>
      </c>
      <c r="J77" s="18" t="s">
        <v>82</v>
      </c>
      <c r="K77" s="42" t="s">
        <v>114</v>
      </c>
    </row>
    <row r="78" spans="2:11" ht="13.5" thickBot="1" x14ac:dyDescent="0.25">
      <c r="B78" s="48" t="s">
        <v>46</v>
      </c>
      <c r="C78" s="49" t="s">
        <v>177</v>
      </c>
      <c r="D78" s="50" t="s">
        <v>40</v>
      </c>
      <c r="E78" s="50">
        <v>4</v>
      </c>
      <c r="F78" s="51">
        <v>250</v>
      </c>
      <c r="G78" s="52" t="s">
        <v>2</v>
      </c>
      <c r="H78" s="50" t="s">
        <v>48</v>
      </c>
      <c r="I78" s="50" t="s">
        <v>41</v>
      </c>
      <c r="J78" s="50" t="s">
        <v>82</v>
      </c>
      <c r="K78" s="53" t="s">
        <v>142</v>
      </c>
    </row>
    <row r="79" spans="2:11" ht="25.5" customHeight="1" thickBot="1" x14ac:dyDescent="0.25">
      <c r="B79" s="176" t="s">
        <v>178</v>
      </c>
      <c r="C79" s="177"/>
      <c r="D79" s="177"/>
      <c r="E79" s="178"/>
      <c r="F79" s="54">
        <f>SUM(F43:F78)</f>
        <v>1377773.8900000001</v>
      </c>
      <c r="G79" s="179"/>
      <c r="H79" s="180"/>
      <c r="I79" s="180"/>
      <c r="J79" s="180"/>
      <c r="K79" s="181"/>
    </row>
    <row r="80" spans="2:11" ht="15.75" customHeight="1" thickBot="1" x14ac:dyDescent="0.25"/>
    <row r="81" spans="2:11" ht="15.75" customHeight="1" thickBot="1" x14ac:dyDescent="0.25">
      <c r="B81" s="173" t="s">
        <v>179</v>
      </c>
      <c r="C81" s="174"/>
      <c r="D81" s="174"/>
      <c r="E81" s="175"/>
      <c r="F81" s="102">
        <f>F79+F33+F42+F30+F24</f>
        <v>3005403.1275000004</v>
      </c>
      <c r="G81" s="191" t="s">
        <v>195</v>
      </c>
      <c r="H81" s="174"/>
      <c r="I81" s="174"/>
      <c r="J81" s="174"/>
      <c r="K81" s="192"/>
    </row>
    <row r="82" spans="2:11" ht="15.75" customHeight="1" thickBot="1" x14ac:dyDescent="0.25">
      <c r="K82" s="32"/>
    </row>
    <row r="83" spans="2:11" ht="15.75" customHeight="1" thickBot="1" x14ac:dyDescent="0.25">
      <c r="B83" s="173" t="s">
        <v>196</v>
      </c>
      <c r="C83" s="174"/>
      <c r="D83" s="174"/>
      <c r="E83" s="175"/>
      <c r="F83" s="102">
        <v>2885403.13</v>
      </c>
      <c r="G83" s="90"/>
      <c r="K83" s="32"/>
    </row>
    <row r="84" spans="2:11" ht="15.75" customHeight="1" x14ac:dyDescent="0.2">
      <c r="K84" s="32"/>
    </row>
    <row r="86" spans="2:11" ht="15.75" customHeight="1" x14ac:dyDescent="0.2">
      <c r="B86" s="158" t="s">
        <v>185</v>
      </c>
      <c r="C86" s="158"/>
      <c r="D86" s="158"/>
      <c r="E86" s="158"/>
      <c r="F86" s="88">
        <v>1297728</v>
      </c>
    </row>
    <row r="87" spans="2:11" ht="15.75" customHeight="1" x14ac:dyDescent="0.2">
      <c r="B87" s="158" t="s">
        <v>197</v>
      </c>
      <c r="C87" s="158"/>
      <c r="D87" s="158"/>
      <c r="E87" s="158"/>
      <c r="F87" s="88">
        <v>900000</v>
      </c>
    </row>
    <row r="88" spans="2:11" ht="15.75" customHeight="1" x14ac:dyDescent="0.2">
      <c r="B88" s="187" t="s">
        <v>198</v>
      </c>
      <c r="C88" s="187"/>
      <c r="D88" s="187"/>
      <c r="E88" s="187"/>
      <c r="F88" s="100">
        <f>F86+F87</f>
        <v>2197728</v>
      </c>
      <c r="G88" s="185" t="s">
        <v>199</v>
      </c>
      <c r="H88" s="186"/>
      <c r="I88" s="186"/>
      <c r="J88" s="186"/>
      <c r="K88" s="186"/>
    </row>
    <row r="90" spans="2:11" ht="15.75" customHeight="1" x14ac:dyDescent="0.2">
      <c r="B90" s="158" t="s">
        <v>186</v>
      </c>
      <c r="C90" s="158"/>
      <c r="D90" s="158"/>
      <c r="E90" s="158"/>
      <c r="F90" s="89">
        <f>F83-F88</f>
        <v>687675.12999999989</v>
      </c>
      <c r="G90" s="156" t="s">
        <v>200</v>
      </c>
      <c r="H90" s="157"/>
      <c r="I90" s="157"/>
      <c r="J90" s="157"/>
      <c r="K90" s="157"/>
    </row>
    <row r="97" spans="6:6" ht="15.75" customHeight="1" x14ac:dyDescent="0.2">
      <c r="F97" s="112"/>
    </row>
    <row r="98" spans="6:6" ht="15.75" customHeight="1" x14ac:dyDescent="0.2">
      <c r="F98" s="32"/>
    </row>
  </sheetData>
  <mergeCells count="36">
    <mergeCell ref="G88:K88"/>
    <mergeCell ref="B86:E86"/>
    <mergeCell ref="B87:E87"/>
    <mergeCell ref="B88:E88"/>
    <mergeCell ref="B24:E24"/>
    <mergeCell ref="G24:K24"/>
    <mergeCell ref="B79:E79"/>
    <mergeCell ref="G79:K79"/>
    <mergeCell ref="B81:E81"/>
    <mergeCell ref="G81:K81"/>
    <mergeCell ref="B30:E30"/>
    <mergeCell ref="G30:K30"/>
    <mergeCell ref="B33:E33"/>
    <mergeCell ref="G33:K33"/>
    <mergeCell ref="I17:I18"/>
    <mergeCell ref="C2:E2"/>
    <mergeCell ref="B83:E83"/>
    <mergeCell ref="B42:E42"/>
    <mergeCell ref="G42:K42"/>
    <mergeCell ref="C4:C7"/>
    <mergeCell ref="G90:K90"/>
    <mergeCell ref="B90:E90"/>
    <mergeCell ref="B12:K12"/>
    <mergeCell ref="B14:C14"/>
    <mergeCell ref="K17:K18"/>
    <mergeCell ref="J17:J18"/>
    <mergeCell ref="B15:C15"/>
    <mergeCell ref="E14:H14"/>
    <mergeCell ref="E15:H15"/>
    <mergeCell ref="G17:G18"/>
    <mergeCell ref="H17:H18"/>
    <mergeCell ref="B17:B18"/>
    <mergeCell ref="C17:C18"/>
    <mergeCell ref="D17:D18"/>
    <mergeCell ref="E17:E18"/>
    <mergeCell ref="F17:F18"/>
  </mergeCells>
  <phoneticPr fontId="10" type="noConversion"/>
  <pageMargins left="0.511811024" right="0.511811024" top="0.78740157499999996" bottom="0.78740157499999996" header="0.31496062000000002" footer="0.31496062000000002"/>
  <pageSetup scale="37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51" yWindow="405" count="1">
        <x14:dataValidation type="list" allowBlank="1" showErrorMessage="1" prompt="FAVOR ESCOLHER UMA DAS OPÇÕES DISPONÍVEIS" xr:uid="{C6504D95-DB76-46F5-A9A3-C7ABD488DD0D}">
          <x14:formula1>
            <xm:f>Listas!$A$2:$A$4</xm:f>
          </x14:formula1>
          <xm:sqref>G24 G30 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E0FB2-8693-4F6E-8FA3-19F725D81449}">
  <sheetPr>
    <outlinePr summaryBelow="0" summaryRight="0"/>
    <pageSetUpPr fitToPage="1"/>
  </sheetPr>
  <dimension ref="B3:P84"/>
  <sheetViews>
    <sheetView showGridLines="0" topLeftCell="A65" zoomScale="110" zoomScaleNormal="110" zoomScaleSheetLayoutView="100" workbookViewId="0">
      <selection activeCell="A2" sqref="A2:K77"/>
    </sheetView>
  </sheetViews>
  <sheetFormatPr defaultColWidth="12.5703125" defaultRowHeight="15.75" customHeight="1" x14ac:dyDescent="0.2"/>
  <cols>
    <col min="1" max="1" width="2.140625" style="15" customWidth="1"/>
    <col min="2" max="2" width="15" style="15" customWidth="1"/>
    <col min="3" max="3" width="44.85546875" style="15" customWidth="1"/>
    <col min="4" max="4" width="16.7109375" style="15" customWidth="1"/>
    <col min="5" max="5" width="15.42578125" style="15" customWidth="1"/>
    <col min="6" max="6" width="21.42578125" style="15" customWidth="1"/>
    <col min="7" max="7" width="13.5703125" style="15" customWidth="1"/>
    <col min="8" max="8" width="10.85546875" style="15" customWidth="1"/>
    <col min="9" max="9" width="15.5703125" style="15" customWidth="1"/>
    <col min="10" max="10" width="29.42578125" style="15" customWidth="1"/>
    <col min="11" max="11" width="23.5703125" style="15" customWidth="1"/>
    <col min="12" max="15" width="12.5703125" style="15"/>
    <col min="16" max="16" width="12.5703125" style="16" customWidth="1"/>
    <col min="17" max="16384" width="12.5703125" style="15"/>
  </cols>
  <sheetData>
    <row r="3" spans="2:16" ht="21" customHeight="1" x14ac:dyDescent="0.2">
      <c r="B3" s="159" t="s">
        <v>26</v>
      </c>
      <c r="C3" s="159"/>
      <c r="D3" s="159"/>
      <c r="E3" s="159"/>
      <c r="F3" s="159"/>
      <c r="G3" s="159"/>
      <c r="H3" s="159"/>
      <c r="I3" s="159"/>
      <c r="J3" s="159"/>
      <c r="K3" s="159"/>
    </row>
    <row r="4" spans="2:16" ht="12.75" x14ac:dyDescent="0.2"/>
    <row r="5" spans="2:16" ht="15" customHeight="1" x14ac:dyDescent="0.2">
      <c r="B5" s="160" t="s">
        <v>17</v>
      </c>
      <c r="C5" s="160"/>
      <c r="D5" s="14"/>
      <c r="E5" s="165" t="s">
        <v>180</v>
      </c>
      <c r="F5" s="166"/>
      <c r="G5" s="166"/>
      <c r="H5" s="167"/>
      <c r="I5" s="14"/>
    </row>
    <row r="6" spans="2:16" ht="30" customHeight="1" x14ac:dyDescent="0.2">
      <c r="B6" s="160" t="s">
        <v>18</v>
      </c>
      <c r="C6" s="160"/>
      <c r="D6" s="14"/>
      <c r="E6" s="165" t="s">
        <v>181</v>
      </c>
      <c r="F6" s="166"/>
      <c r="G6" s="166"/>
      <c r="H6" s="167"/>
      <c r="I6" s="14"/>
    </row>
    <row r="7" spans="2:16" ht="13.5" thickBot="1" x14ac:dyDescent="0.25"/>
    <row r="8" spans="2:16" ht="21.75" customHeight="1" x14ac:dyDescent="0.2">
      <c r="B8" s="168" t="s">
        <v>30</v>
      </c>
      <c r="C8" s="163" t="s">
        <v>1</v>
      </c>
      <c r="D8" s="170" t="s">
        <v>12</v>
      </c>
      <c r="E8" s="170" t="s">
        <v>13</v>
      </c>
      <c r="F8" s="170" t="s">
        <v>22</v>
      </c>
      <c r="G8" s="163" t="s">
        <v>0</v>
      </c>
      <c r="H8" s="163" t="s">
        <v>23</v>
      </c>
      <c r="I8" s="163" t="s">
        <v>27</v>
      </c>
      <c r="J8" s="163" t="s">
        <v>28</v>
      </c>
      <c r="K8" s="161" t="s">
        <v>25</v>
      </c>
    </row>
    <row r="9" spans="2:16" ht="21.75" customHeight="1" x14ac:dyDescent="0.2">
      <c r="B9" s="169"/>
      <c r="C9" s="164"/>
      <c r="D9" s="171"/>
      <c r="E9" s="171"/>
      <c r="F9" s="171"/>
      <c r="G9" s="164"/>
      <c r="H9" s="164"/>
      <c r="I9" s="164"/>
      <c r="J9" s="164"/>
      <c r="K9" s="162" t="s">
        <v>21</v>
      </c>
    </row>
    <row r="10" spans="2:16" ht="84" x14ac:dyDescent="0.2">
      <c r="B10" s="41" t="s">
        <v>31</v>
      </c>
      <c r="C10" s="18" t="s">
        <v>32</v>
      </c>
      <c r="D10" s="17" t="s">
        <v>33</v>
      </c>
      <c r="E10" s="19">
        <v>1</v>
      </c>
      <c r="F10" s="113">
        <v>200000</v>
      </c>
      <c r="G10" s="20" t="s">
        <v>2</v>
      </c>
      <c r="H10" s="21">
        <v>45838</v>
      </c>
      <c r="I10" s="17" t="s">
        <v>34</v>
      </c>
      <c r="J10" s="17" t="s">
        <v>35</v>
      </c>
      <c r="K10" s="42" t="s">
        <v>36</v>
      </c>
    </row>
    <row r="11" spans="2:16" ht="84" x14ac:dyDescent="0.2">
      <c r="B11" s="41" t="s">
        <v>31</v>
      </c>
      <c r="C11" s="18" t="s">
        <v>37</v>
      </c>
      <c r="D11" s="17" t="s">
        <v>33</v>
      </c>
      <c r="E11" s="17">
        <v>1</v>
      </c>
      <c r="F11" s="113">
        <v>50000</v>
      </c>
      <c r="G11" s="20" t="s">
        <v>2</v>
      </c>
      <c r="H11" s="21">
        <v>45838</v>
      </c>
      <c r="I11" s="17" t="s">
        <v>38</v>
      </c>
      <c r="J11" s="17" t="s">
        <v>35</v>
      </c>
      <c r="K11" s="42" t="s">
        <v>36</v>
      </c>
      <c r="P11" s="15"/>
    </row>
    <row r="12" spans="2:16" ht="24" customHeight="1" x14ac:dyDescent="0.2">
      <c r="B12" s="41" t="s">
        <v>31</v>
      </c>
      <c r="C12" s="18" t="s">
        <v>39</v>
      </c>
      <c r="D12" s="17" t="s">
        <v>40</v>
      </c>
      <c r="E12" s="17">
        <v>1</v>
      </c>
      <c r="F12" s="114">
        <v>50000</v>
      </c>
      <c r="G12" s="20" t="s">
        <v>2</v>
      </c>
      <c r="H12" s="21">
        <v>45726</v>
      </c>
      <c r="I12" s="17" t="s">
        <v>41</v>
      </c>
      <c r="J12" s="17" t="s">
        <v>42</v>
      </c>
      <c r="K12" s="42" t="s">
        <v>43</v>
      </c>
      <c r="P12" s="15"/>
    </row>
    <row r="13" spans="2:16" ht="48" x14ac:dyDescent="0.2">
      <c r="B13" s="41" t="s">
        <v>31</v>
      </c>
      <c r="C13" s="17" t="s">
        <v>44</v>
      </c>
      <c r="D13" s="17" t="s">
        <v>40</v>
      </c>
      <c r="E13" s="17">
        <v>5</v>
      </c>
      <c r="F13" s="20">
        <v>35000</v>
      </c>
      <c r="G13" s="20" t="s">
        <v>2</v>
      </c>
      <c r="H13" s="21">
        <v>45777</v>
      </c>
      <c r="I13" s="18" t="s">
        <v>182</v>
      </c>
      <c r="J13" s="17" t="s">
        <v>42</v>
      </c>
      <c r="K13" s="42" t="s">
        <v>45</v>
      </c>
      <c r="P13" s="15"/>
    </row>
    <row r="14" spans="2:16" ht="59.25" customHeight="1" x14ac:dyDescent="0.2">
      <c r="B14" s="116" t="s">
        <v>31</v>
      </c>
      <c r="C14" s="115" t="s">
        <v>47</v>
      </c>
      <c r="D14" s="117" t="s">
        <v>33</v>
      </c>
      <c r="E14" s="118">
        <v>12</v>
      </c>
      <c r="F14" s="119">
        <f>4000*12</f>
        <v>48000</v>
      </c>
      <c r="G14" s="120" t="s">
        <v>11</v>
      </c>
      <c r="H14" s="121" t="s">
        <v>48</v>
      </c>
      <c r="I14" s="118" t="s">
        <v>49</v>
      </c>
      <c r="J14" s="118" t="s">
        <v>50</v>
      </c>
      <c r="K14" s="122" t="s">
        <v>51</v>
      </c>
      <c r="P14" s="15"/>
    </row>
    <row r="15" spans="2:16" ht="24" customHeight="1" thickBot="1" x14ac:dyDescent="0.25">
      <c r="B15" s="176" t="s">
        <v>52</v>
      </c>
      <c r="C15" s="177"/>
      <c r="D15" s="177"/>
      <c r="E15" s="178"/>
      <c r="F15" s="79">
        <f>F10+F11+F12+F13</f>
        <v>335000</v>
      </c>
      <c r="G15" s="188"/>
      <c r="H15" s="189"/>
      <c r="I15" s="189"/>
      <c r="J15" s="189"/>
      <c r="K15" s="190"/>
      <c r="P15" s="15"/>
    </row>
    <row r="16" spans="2:16" ht="60" x14ac:dyDescent="0.2">
      <c r="B16" s="70" t="s">
        <v>53</v>
      </c>
      <c r="C16" s="71" t="s">
        <v>54</v>
      </c>
      <c r="D16" s="71" t="s">
        <v>40</v>
      </c>
      <c r="E16" s="86">
        <v>30</v>
      </c>
      <c r="F16" s="73">
        <v>50000</v>
      </c>
      <c r="G16" s="73" t="s">
        <v>2</v>
      </c>
      <c r="H16" s="71" t="s">
        <v>55</v>
      </c>
      <c r="I16" s="71" t="s">
        <v>34</v>
      </c>
      <c r="J16" s="71" t="s">
        <v>56</v>
      </c>
      <c r="K16" s="87" t="s">
        <v>57</v>
      </c>
      <c r="P16" s="15"/>
    </row>
    <row r="17" spans="2:16" ht="72" x14ac:dyDescent="0.2">
      <c r="B17" s="43" t="s">
        <v>53</v>
      </c>
      <c r="C17" s="18" t="s">
        <v>58</v>
      </c>
      <c r="D17" s="18" t="s">
        <v>40</v>
      </c>
      <c r="E17" s="18">
        <v>30</v>
      </c>
      <c r="F17" s="129">
        <v>50000</v>
      </c>
      <c r="G17" s="27" t="s">
        <v>2</v>
      </c>
      <c r="H17" s="18" t="s">
        <v>59</v>
      </c>
      <c r="I17" s="18" t="s">
        <v>34</v>
      </c>
      <c r="J17" s="18" t="s">
        <v>56</v>
      </c>
      <c r="K17" s="44" t="s">
        <v>60</v>
      </c>
      <c r="P17" s="15"/>
    </row>
    <row r="18" spans="2:16" ht="72" x14ac:dyDescent="0.2">
      <c r="B18" s="124" t="s">
        <v>53</v>
      </c>
      <c r="C18" s="125" t="s">
        <v>61</v>
      </c>
      <c r="D18" s="125" t="s">
        <v>40</v>
      </c>
      <c r="E18" s="125">
        <v>1</v>
      </c>
      <c r="F18" s="126">
        <v>20000</v>
      </c>
      <c r="G18" s="126" t="s">
        <v>2</v>
      </c>
      <c r="H18" s="125" t="s">
        <v>62</v>
      </c>
      <c r="I18" s="125" t="s">
        <v>183</v>
      </c>
      <c r="J18" s="125" t="s">
        <v>56</v>
      </c>
      <c r="K18" s="127" t="s">
        <v>63</v>
      </c>
      <c r="P18" s="15"/>
    </row>
    <row r="19" spans="2:16" ht="60" x14ac:dyDescent="0.2">
      <c r="B19" s="124" t="s">
        <v>53</v>
      </c>
      <c r="C19" s="125" t="s">
        <v>64</v>
      </c>
      <c r="D19" s="125" t="s">
        <v>40</v>
      </c>
      <c r="E19" s="125">
        <v>1</v>
      </c>
      <c r="F19" s="126">
        <v>20000</v>
      </c>
      <c r="G19" s="126" t="s">
        <v>2</v>
      </c>
      <c r="H19" s="125" t="s">
        <v>65</v>
      </c>
      <c r="I19" s="125" t="s">
        <v>184</v>
      </c>
      <c r="J19" s="125" t="s">
        <v>56</v>
      </c>
      <c r="K19" s="127" t="s">
        <v>66</v>
      </c>
      <c r="P19" s="15"/>
    </row>
    <row r="20" spans="2:16" ht="60.75" thickBot="1" x14ac:dyDescent="0.25">
      <c r="B20" s="116" t="s">
        <v>53</v>
      </c>
      <c r="C20" s="117" t="s">
        <v>61</v>
      </c>
      <c r="D20" s="117" t="s">
        <v>40</v>
      </c>
      <c r="E20" s="117">
        <v>1</v>
      </c>
      <c r="F20" s="128">
        <v>20000</v>
      </c>
      <c r="G20" s="128" t="s">
        <v>2</v>
      </c>
      <c r="H20" s="117" t="s">
        <v>65</v>
      </c>
      <c r="I20" s="117" t="s">
        <v>184</v>
      </c>
      <c r="J20" s="117" t="s">
        <v>67</v>
      </c>
      <c r="K20" s="122" t="s">
        <v>68</v>
      </c>
      <c r="P20" s="15"/>
    </row>
    <row r="21" spans="2:16" ht="24" customHeight="1" thickBot="1" x14ac:dyDescent="0.25">
      <c r="B21" s="176" t="s">
        <v>69</v>
      </c>
      <c r="C21" s="177"/>
      <c r="D21" s="177"/>
      <c r="E21" s="178"/>
      <c r="F21" s="79">
        <f>F17+F16</f>
        <v>100000</v>
      </c>
      <c r="G21" s="188"/>
      <c r="H21" s="189"/>
      <c r="I21" s="189"/>
      <c r="J21" s="189"/>
      <c r="K21" s="190"/>
      <c r="P21" s="15"/>
    </row>
    <row r="22" spans="2:16" ht="48" customHeight="1" x14ac:dyDescent="0.2">
      <c r="B22" s="70" t="s">
        <v>70</v>
      </c>
      <c r="C22" s="75" t="s">
        <v>71</v>
      </c>
      <c r="D22" s="71" t="s">
        <v>33</v>
      </c>
      <c r="E22" s="71">
        <v>12</v>
      </c>
      <c r="F22" s="76">
        <v>30000</v>
      </c>
      <c r="G22" s="73" t="s">
        <v>2</v>
      </c>
      <c r="H22" s="77">
        <v>45748</v>
      </c>
      <c r="I22" s="71" t="s">
        <v>72</v>
      </c>
      <c r="J22" s="78" t="s">
        <v>35</v>
      </c>
      <c r="K22" s="74" t="s">
        <v>73</v>
      </c>
      <c r="P22" s="15"/>
    </row>
    <row r="23" spans="2:16" ht="34.5" customHeight="1" thickBot="1" x14ac:dyDescent="0.25">
      <c r="B23" s="48" t="s">
        <v>70</v>
      </c>
      <c r="C23" s="65" t="s">
        <v>74</v>
      </c>
      <c r="D23" s="50" t="s">
        <v>40</v>
      </c>
      <c r="E23" s="66">
        <v>40</v>
      </c>
      <c r="F23" s="67">
        <v>20310</v>
      </c>
      <c r="G23" s="52" t="s">
        <v>2</v>
      </c>
      <c r="H23" s="68">
        <v>45839</v>
      </c>
      <c r="I23" s="69" t="s">
        <v>34</v>
      </c>
      <c r="J23" s="50" t="s">
        <v>35</v>
      </c>
      <c r="K23" s="53" t="s">
        <v>75</v>
      </c>
      <c r="P23" s="15"/>
    </row>
    <row r="24" spans="2:16" ht="24" customHeight="1" thickBot="1" x14ac:dyDescent="0.25">
      <c r="B24" s="176" t="s">
        <v>76</v>
      </c>
      <c r="C24" s="177"/>
      <c r="D24" s="177"/>
      <c r="E24" s="178"/>
      <c r="F24" s="80">
        <f>SUM(F22:F23)</f>
        <v>50310</v>
      </c>
      <c r="G24" s="188"/>
      <c r="H24" s="189"/>
      <c r="I24" s="189"/>
      <c r="J24" s="189"/>
      <c r="K24" s="190"/>
      <c r="P24" s="15"/>
    </row>
    <row r="25" spans="2:16" ht="24" customHeight="1" x14ac:dyDescent="0.2">
      <c r="B25" s="70" t="s">
        <v>77</v>
      </c>
      <c r="C25" s="71" t="s">
        <v>78</v>
      </c>
      <c r="D25" s="72" t="s">
        <v>79</v>
      </c>
      <c r="E25" s="71">
        <v>1</v>
      </c>
      <c r="F25" s="73">
        <f>500 * 1.05*1.05</f>
        <v>551.25</v>
      </c>
      <c r="G25" s="71" t="s">
        <v>11</v>
      </c>
      <c r="H25" s="71" t="s">
        <v>80</v>
      </c>
      <c r="I25" s="71" t="s">
        <v>81</v>
      </c>
      <c r="J25" s="71" t="s">
        <v>82</v>
      </c>
      <c r="K25" s="74" t="s">
        <v>83</v>
      </c>
      <c r="P25" s="15"/>
    </row>
    <row r="26" spans="2:16" ht="24" customHeight="1" x14ac:dyDescent="0.2">
      <c r="B26" s="43" t="s">
        <v>77</v>
      </c>
      <c r="C26" s="25" t="s">
        <v>84</v>
      </c>
      <c r="D26" s="25" t="s">
        <v>40</v>
      </c>
      <c r="E26" s="25">
        <v>10</v>
      </c>
      <c r="F26" s="27">
        <v>5000</v>
      </c>
      <c r="G26" s="25" t="s">
        <v>2</v>
      </c>
      <c r="H26" s="25" t="s">
        <v>85</v>
      </c>
      <c r="I26" s="45" t="s">
        <v>86</v>
      </c>
      <c r="J26" s="18" t="s">
        <v>82</v>
      </c>
      <c r="K26" s="42" t="s">
        <v>87</v>
      </c>
      <c r="P26" s="15"/>
    </row>
    <row r="27" spans="2:16" ht="24" customHeight="1" x14ac:dyDescent="0.2">
      <c r="B27" s="43" t="s">
        <v>77</v>
      </c>
      <c r="C27" s="18" t="s">
        <v>88</v>
      </c>
      <c r="D27" s="28" t="s">
        <v>79</v>
      </c>
      <c r="E27" s="18">
        <v>3</v>
      </c>
      <c r="F27" s="27">
        <f>13395*1.05*1.05</f>
        <v>14767.987500000001</v>
      </c>
      <c r="G27" s="18" t="s">
        <v>11</v>
      </c>
      <c r="H27" s="18" t="s">
        <v>80</v>
      </c>
      <c r="I27" s="18" t="s">
        <v>81</v>
      </c>
      <c r="J27" s="18" t="s">
        <v>82</v>
      </c>
      <c r="K27" s="42" t="s">
        <v>83</v>
      </c>
      <c r="P27" s="15"/>
    </row>
    <row r="28" spans="2:16" ht="24" customHeight="1" x14ac:dyDescent="0.2">
      <c r="B28" s="43" t="s">
        <v>77</v>
      </c>
      <c r="C28" s="25" t="s">
        <v>89</v>
      </c>
      <c r="D28" s="25" t="s">
        <v>40</v>
      </c>
      <c r="E28" s="25">
        <v>10</v>
      </c>
      <c r="F28" s="27">
        <v>20000</v>
      </c>
      <c r="G28" s="25" t="s">
        <v>2</v>
      </c>
      <c r="H28" s="25" t="s">
        <v>65</v>
      </c>
      <c r="I28" s="18" t="s">
        <v>86</v>
      </c>
      <c r="J28" s="18" t="s">
        <v>82</v>
      </c>
      <c r="K28" s="42" t="s">
        <v>90</v>
      </c>
      <c r="P28" s="15"/>
    </row>
    <row r="29" spans="2:16" ht="72" x14ac:dyDescent="0.2">
      <c r="B29" s="43" t="s">
        <v>77</v>
      </c>
      <c r="C29" s="18" t="s">
        <v>91</v>
      </c>
      <c r="D29" s="18" t="s">
        <v>33</v>
      </c>
      <c r="E29" s="18">
        <v>12</v>
      </c>
      <c r="F29" s="27">
        <f>20000 * 1.05</f>
        <v>21000</v>
      </c>
      <c r="G29" s="18" t="s">
        <v>2</v>
      </c>
      <c r="H29" s="18" t="s">
        <v>92</v>
      </c>
      <c r="I29" s="18" t="s">
        <v>34</v>
      </c>
      <c r="J29" s="18" t="s">
        <v>82</v>
      </c>
      <c r="K29" s="42" t="s">
        <v>93</v>
      </c>
      <c r="P29" s="15"/>
    </row>
    <row r="30" spans="2:16" ht="24" customHeight="1" x14ac:dyDescent="0.2">
      <c r="B30" s="43" t="s">
        <v>77</v>
      </c>
      <c r="C30" s="18" t="s">
        <v>94</v>
      </c>
      <c r="D30" s="18" t="s">
        <v>33</v>
      </c>
      <c r="E30" s="18">
        <v>10</v>
      </c>
      <c r="F30" s="123">
        <v>30000</v>
      </c>
      <c r="G30" s="18" t="s">
        <v>2</v>
      </c>
      <c r="H30" s="18" t="s">
        <v>80</v>
      </c>
      <c r="I30" s="18" t="s">
        <v>81</v>
      </c>
      <c r="J30" s="18" t="s">
        <v>82</v>
      </c>
      <c r="K30" s="42" t="s">
        <v>95</v>
      </c>
      <c r="P30" s="15"/>
    </row>
    <row r="31" spans="2:16" ht="24" customHeight="1" x14ac:dyDescent="0.2">
      <c r="B31" s="46" t="s">
        <v>77</v>
      </c>
      <c r="C31" s="35" t="s">
        <v>96</v>
      </c>
      <c r="D31" s="35" t="s">
        <v>33</v>
      </c>
      <c r="E31" s="35">
        <v>12</v>
      </c>
      <c r="F31" s="103">
        <v>48000</v>
      </c>
      <c r="G31" s="36" t="s">
        <v>29</v>
      </c>
      <c r="H31" s="35"/>
      <c r="I31" s="35" t="s">
        <v>81</v>
      </c>
      <c r="J31" s="35" t="s">
        <v>97</v>
      </c>
      <c r="K31" s="47" t="s">
        <v>98</v>
      </c>
    </row>
    <row r="32" spans="2:16" ht="192.75" thickBot="1" x14ac:dyDescent="0.25">
      <c r="B32" s="55" t="s">
        <v>77</v>
      </c>
      <c r="C32" s="56" t="s">
        <v>99</v>
      </c>
      <c r="D32" s="56" t="s">
        <v>33</v>
      </c>
      <c r="E32" s="57">
        <v>12</v>
      </c>
      <c r="F32" s="130">
        <v>850000</v>
      </c>
      <c r="G32" s="58" t="s">
        <v>11</v>
      </c>
      <c r="H32" s="56" t="s">
        <v>80</v>
      </c>
      <c r="I32" s="56" t="s">
        <v>81</v>
      </c>
      <c r="J32" s="56" t="s">
        <v>100</v>
      </c>
      <c r="K32" s="59" t="s">
        <v>101</v>
      </c>
    </row>
    <row r="33" spans="2:11" ht="26.25" customHeight="1" thickBot="1" x14ac:dyDescent="0.25">
      <c r="B33" s="176" t="s">
        <v>102</v>
      </c>
      <c r="C33" s="177"/>
      <c r="D33" s="177"/>
      <c r="E33" s="178"/>
      <c r="F33" s="54">
        <f>SUM(F25:F32)</f>
        <v>989319.23750000005</v>
      </c>
      <c r="G33" s="179"/>
      <c r="H33" s="180"/>
      <c r="I33" s="180"/>
      <c r="J33" s="180"/>
      <c r="K33" s="181"/>
    </row>
    <row r="34" spans="2:11" ht="60" x14ac:dyDescent="0.2">
      <c r="B34" s="60" t="s">
        <v>46</v>
      </c>
      <c r="C34" s="61" t="s">
        <v>106</v>
      </c>
      <c r="D34" s="61" t="s">
        <v>33</v>
      </c>
      <c r="E34" s="62">
        <v>12</v>
      </c>
      <c r="F34" s="105">
        <v>600000</v>
      </c>
      <c r="G34" s="63" t="s">
        <v>29</v>
      </c>
      <c r="H34" s="61" t="s">
        <v>103</v>
      </c>
      <c r="I34" s="62" t="s">
        <v>104</v>
      </c>
      <c r="J34" s="62" t="s">
        <v>107</v>
      </c>
      <c r="K34" s="64" t="s">
        <v>105</v>
      </c>
    </row>
    <row r="35" spans="2:11" ht="60" x14ac:dyDescent="0.2">
      <c r="B35" s="46" t="s">
        <v>46</v>
      </c>
      <c r="C35" s="39" t="s">
        <v>108</v>
      </c>
      <c r="D35" s="35" t="s">
        <v>33</v>
      </c>
      <c r="E35" s="38">
        <v>12</v>
      </c>
      <c r="F35" s="106">
        <v>160000</v>
      </c>
      <c r="G35" s="36" t="s">
        <v>29</v>
      </c>
      <c r="H35" s="35"/>
      <c r="I35" s="38" t="s">
        <v>34</v>
      </c>
      <c r="J35" s="38" t="s">
        <v>109</v>
      </c>
      <c r="K35" s="47" t="s">
        <v>110</v>
      </c>
    </row>
    <row r="36" spans="2:11" ht="60" x14ac:dyDescent="0.2">
      <c r="B36" s="46" t="s">
        <v>46</v>
      </c>
      <c r="C36" s="40" t="s">
        <v>111</v>
      </c>
      <c r="D36" s="35" t="s">
        <v>33</v>
      </c>
      <c r="E36" s="38">
        <v>12</v>
      </c>
      <c r="F36" s="106">
        <v>109346.5</v>
      </c>
      <c r="G36" s="36" t="s">
        <v>29</v>
      </c>
      <c r="H36" s="35" t="s">
        <v>48</v>
      </c>
      <c r="I36" s="38" t="s">
        <v>49</v>
      </c>
      <c r="J36" s="38" t="s">
        <v>107</v>
      </c>
      <c r="K36" s="47" t="s">
        <v>112</v>
      </c>
    </row>
    <row r="37" spans="2:11" ht="36" x14ac:dyDescent="0.2">
      <c r="B37" s="46" t="s">
        <v>46</v>
      </c>
      <c r="C37" s="39" t="s">
        <v>113</v>
      </c>
      <c r="D37" s="35" t="s">
        <v>40</v>
      </c>
      <c r="E37" s="38">
        <v>12</v>
      </c>
      <c r="F37" s="106">
        <v>80000.039999999994</v>
      </c>
      <c r="G37" s="35" t="s">
        <v>29</v>
      </c>
      <c r="H37" s="35"/>
      <c r="I37" s="38" t="s">
        <v>38</v>
      </c>
      <c r="J37" s="38" t="s">
        <v>109</v>
      </c>
      <c r="K37" s="47" t="s">
        <v>114</v>
      </c>
    </row>
    <row r="38" spans="2:11" ht="48" x14ac:dyDescent="0.2">
      <c r="B38" s="46" t="s">
        <v>46</v>
      </c>
      <c r="C38" s="38" t="s">
        <v>115</v>
      </c>
      <c r="D38" s="35" t="s">
        <v>40</v>
      </c>
      <c r="E38" s="38">
        <v>12</v>
      </c>
      <c r="F38" s="106">
        <v>60000</v>
      </c>
      <c r="G38" s="36" t="s">
        <v>11</v>
      </c>
      <c r="H38" s="35" t="s">
        <v>65</v>
      </c>
      <c r="I38" s="38" t="s">
        <v>38</v>
      </c>
      <c r="J38" s="38" t="s">
        <v>109</v>
      </c>
      <c r="K38" s="47" t="s">
        <v>116</v>
      </c>
    </row>
    <row r="39" spans="2:11" ht="36" x14ac:dyDescent="0.2">
      <c r="B39" s="46" t="s">
        <v>46</v>
      </c>
      <c r="C39" s="38" t="s">
        <v>117</v>
      </c>
      <c r="D39" s="35" t="s">
        <v>40</v>
      </c>
      <c r="E39" s="35">
        <v>1</v>
      </c>
      <c r="F39" s="107">
        <v>60000</v>
      </c>
      <c r="G39" s="36" t="s">
        <v>2</v>
      </c>
      <c r="H39" s="35" t="s">
        <v>48</v>
      </c>
      <c r="I39" s="35" t="s">
        <v>86</v>
      </c>
      <c r="J39" s="35" t="s">
        <v>82</v>
      </c>
      <c r="K39" s="47" t="s">
        <v>118</v>
      </c>
    </row>
    <row r="40" spans="2:11" ht="108" x14ac:dyDescent="0.2">
      <c r="B40" s="46" t="s">
        <v>46</v>
      </c>
      <c r="C40" s="35" t="s">
        <v>119</v>
      </c>
      <c r="D40" s="35" t="s">
        <v>40</v>
      </c>
      <c r="E40" s="37">
        <v>12</v>
      </c>
      <c r="F40" s="103">
        <v>52113.599999999999</v>
      </c>
      <c r="G40" s="36" t="s">
        <v>2</v>
      </c>
      <c r="H40" s="35" t="s">
        <v>92</v>
      </c>
      <c r="I40" s="35" t="s">
        <v>120</v>
      </c>
      <c r="J40" s="35" t="s">
        <v>82</v>
      </c>
      <c r="K40" s="47" t="s">
        <v>121</v>
      </c>
    </row>
    <row r="41" spans="2:11" ht="48" x14ac:dyDescent="0.2">
      <c r="B41" s="43" t="s">
        <v>46</v>
      </c>
      <c r="C41" s="29" t="s">
        <v>122</v>
      </c>
      <c r="D41" s="18" t="s">
        <v>40</v>
      </c>
      <c r="E41" s="23">
        <v>12</v>
      </c>
      <c r="F41" s="33">
        <v>36000</v>
      </c>
      <c r="G41" s="24" t="s">
        <v>11</v>
      </c>
      <c r="H41" s="25" t="s">
        <v>123</v>
      </c>
      <c r="I41" s="23" t="s">
        <v>86</v>
      </c>
      <c r="J41" s="23" t="s">
        <v>109</v>
      </c>
      <c r="K41" s="42" t="s">
        <v>124</v>
      </c>
    </row>
    <row r="42" spans="2:11" ht="48" x14ac:dyDescent="0.2">
      <c r="B42" s="43" t="s">
        <v>46</v>
      </c>
      <c r="C42" s="22" t="s">
        <v>125</v>
      </c>
      <c r="D42" s="18" t="s">
        <v>33</v>
      </c>
      <c r="E42" s="23">
        <v>12</v>
      </c>
      <c r="F42" s="33">
        <v>28000</v>
      </c>
      <c r="G42" s="24" t="s">
        <v>11</v>
      </c>
      <c r="H42" s="25" t="s">
        <v>126</v>
      </c>
      <c r="I42" s="23" t="s">
        <v>38</v>
      </c>
      <c r="J42" s="23" t="s">
        <v>109</v>
      </c>
      <c r="K42" s="42" t="s">
        <v>127</v>
      </c>
    </row>
    <row r="43" spans="2:11" ht="48" x14ac:dyDescent="0.2">
      <c r="B43" s="43" t="s">
        <v>46</v>
      </c>
      <c r="C43" s="22" t="s">
        <v>128</v>
      </c>
      <c r="D43" s="18" t="s">
        <v>33</v>
      </c>
      <c r="E43" s="23">
        <v>12</v>
      </c>
      <c r="F43" s="33">
        <v>21000</v>
      </c>
      <c r="G43" s="24" t="s">
        <v>11</v>
      </c>
      <c r="H43" s="25" t="s">
        <v>123</v>
      </c>
      <c r="I43" s="23" t="s">
        <v>34</v>
      </c>
      <c r="J43" s="23" t="s">
        <v>109</v>
      </c>
      <c r="K43" s="42" t="s">
        <v>129</v>
      </c>
    </row>
    <row r="44" spans="2:11" ht="24" x14ac:dyDescent="0.2">
      <c r="B44" s="43" t="s">
        <v>46</v>
      </c>
      <c r="C44" s="30" t="s">
        <v>130</v>
      </c>
      <c r="D44" s="18" t="s">
        <v>40</v>
      </c>
      <c r="E44" s="18">
        <v>1</v>
      </c>
      <c r="F44" s="34">
        <v>20000</v>
      </c>
      <c r="G44" s="27" t="s">
        <v>2</v>
      </c>
      <c r="H44" s="18" t="s">
        <v>48</v>
      </c>
      <c r="I44" s="18" t="s">
        <v>86</v>
      </c>
      <c r="J44" s="18" t="s">
        <v>82</v>
      </c>
      <c r="K44" s="42" t="s">
        <v>131</v>
      </c>
    </row>
    <row r="45" spans="2:11" ht="24" x14ac:dyDescent="0.2">
      <c r="B45" s="43" t="s">
        <v>46</v>
      </c>
      <c r="C45" s="30" t="s">
        <v>132</v>
      </c>
      <c r="D45" s="18" t="s">
        <v>40</v>
      </c>
      <c r="E45" s="18">
        <v>1</v>
      </c>
      <c r="F45" s="34">
        <v>15000</v>
      </c>
      <c r="G45" s="27" t="s">
        <v>2</v>
      </c>
      <c r="H45" s="18" t="s">
        <v>48</v>
      </c>
      <c r="I45" s="18" t="s">
        <v>86</v>
      </c>
      <c r="J45" s="18" t="s">
        <v>82</v>
      </c>
      <c r="K45" s="42" t="s">
        <v>133</v>
      </c>
    </row>
    <row r="46" spans="2:11" ht="36" x14ac:dyDescent="0.2">
      <c r="B46" s="43" t="s">
        <v>46</v>
      </c>
      <c r="C46" s="31" t="s">
        <v>136</v>
      </c>
      <c r="D46" s="18" t="s">
        <v>40</v>
      </c>
      <c r="E46" s="18">
        <v>1</v>
      </c>
      <c r="F46" s="34">
        <v>12000</v>
      </c>
      <c r="G46" s="27" t="s">
        <v>2</v>
      </c>
      <c r="H46" s="18" t="s">
        <v>92</v>
      </c>
      <c r="I46" s="18" t="s">
        <v>137</v>
      </c>
      <c r="J46" s="18" t="s">
        <v>82</v>
      </c>
      <c r="K46" s="42" t="s">
        <v>138</v>
      </c>
    </row>
    <row r="47" spans="2:11" ht="36" x14ac:dyDescent="0.2">
      <c r="B47" s="43" t="s">
        <v>46</v>
      </c>
      <c r="C47" s="30" t="s">
        <v>139</v>
      </c>
      <c r="D47" s="18" t="s">
        <v>40</v>
      </c>
      <c r="E47" s="18">
        <v>1000</v>
      </c>
      <c r="F47" s="34">
        <v>12000</v>
      </c>
      <c r="G47" s="27" t="s">
        <v>2</v>
      </c>
      <c r="H47" s="18" t="s">
        <v>92</v>
      </c>
      <c r="I47" s="18" t="s">
        <v>86</v>
      </c>
      <c r="J47" s="18" t="s">
        <v>82</v>
      </c>
      <c r="K47" s="42" t="s">
        <v>140</v>
      </c>
    </row>
    <row r="48" spans="2:11" ht="12.75" x14ac:dyDescent="0.2">
      <c r="B48" s="43" t="s">
        <v>46</v>
      </c>
      <c r="C48" s="30" t="s">
        <v>141</v>
      </c>
      <c r="D48" s="18" t="s">
        <v>40</v>
      </c>
      <c r="E48" s="18">
        <v>2</v>
      </c>
      <c r="F48" s="34">
        <v>10500</v>
      </c>
      <c r="G48" s="27" t="s">
        <v>2</v>
      </c>
      <c r="H48" s="18" t="s">
        <v>48</v>
      </c>
      <c r="I48" s="18" t="s">
        <v>41</v>
      </c>
      <c r="J48" s="18" t="s">
        <v>82</v>
      </c>
      <c r="K48" s="42" t="s">
        <v>142</v>
      </c>
    </row>
    <row r="49" spans="2:11" ht="15.75" customHeight="1" x14ac:dyDescent="0.2">
      <c r="B49" s="43" t="s">
        <v>46</v>
      </c>
      <c r="C49" s="30" t="s">
        <v>143</v>
      </c>
      <c r="D49" s="18" t="s">
        <v>40</v>
      </c>
      <c r="E49" s="18">
        <v>1</v>
      </c>
      <c r="F49" s="34">
        <v>10000</v>
      </c>
      <c r="G49" s="27" t="s">
        <v>2</v>
      </c>
      <c r="H49" s="18" t="s">
        <v>48</v>
      </c>
      <c r="I49" s="18" t="s">
        <v>86</v>
      </c>
      <c r="J49" s="18" t="s">
        <v>82</v>
      </c>
      <c r="K49" s="42" t="s">
        <v>142</v>
      </c>
    </row>
    <row r="50" spans="2:11" ht="84" x14ac:dyDescent="0.2">
      <c r="B50" s="43" t="s">
        <v>46</v>
      </c>
      <c r="C50" s="18" t="s">
        <v>144</v>
      </c>
      <c r="D50" s="18" t="s">
        <v>40</v>
      </c>
      <c r="E50" s="23">
        <v>12</v>
      </c>
      <c r="F50" s="33">
        <v>10000</v>
      </c>
      <c r="G50" s="24" t="s">
        <v>29</v>
      </c>
      <c r="H50" s="25" t="s">
        <v>55</v>
      </c>
      <c r="I50" s="23" t="s">
        <v>145</v>
      </c>
      <c r="J50" s="23" t="s">
        <v>146</v>
      </c>
      <c r="K50" s="42" t="s">
        <v>147</v>
      </c>
    </row>
    <row r="51" spans="2:11" ht="24" x14ac:dyDescent="0.2">
      <c r="B51" s="43" t="s">
        <v>46</v>
      </c>
      <c r="C51" s="30" t="s">
        <v>148</v>
      </c>
      <c r="D51" s="18" t="s">
        <v>40</v>
      </c>
      <c r="E51" s="18">
        <v>1</v>
      </c>
      <c r="F51" s="34">
        <v>8500</v>
      </c>
      <c r="G51" s="27" t="s">
        <v>2</v>
      </c>
      <c r="H51" s="18" t="s">
        <v>48</v>
      </c>
      <c r="I51" s="18" t="s">
        <v>86</v>
      </c>
      <c r="J51" s="18" t="s">
        <v>82</v>
      </c>
      <c r="K51" s="42" t="s">
        <v>133</v>
      </c>
    </row>
    <row r="52" spans="2:11" ht="24" x14ac:dyDescent="0.2">
      <c r="B52" s="43" t="s">
        <v>46</v>
      </c>
      <c r="C52" s="30" t="s">
        <v>149</v>
      </c>
      <c r="D52" s="18" t="s">
        <v>40</v>
      </c>
      <c r="E52" s="26">
        <v>4</v>
      </c>
      <c r="F52" s="34">
        <v>8400</v>
      </c>
      <c r="G52" s="27" t="s">
        <v>2</v>
      </c>
      <c r="H52" s="18" t="s">
        <v>92</v>
      </c>
      <c r="I52" s="18" t="s">
        <v>34</v>
      </c>
      <c r="J52" s="18" t="s">
        <v>82</v>
      </c>
      <c r="K52" s="42" t="s">
        <v>150</v>
      </c>
    </row>
    <row r="53" spans="2:11" ht="24" x14ac:dyDescent="0.2">
      <c r="B53" s="43" t="s">
        <v>46</v>
      </c>
      <c r="C53" s="30" t="s">
        <v>151</v>
      </c>
      <c r="D53" s="18" t="s">
        <v>40</v>
      </c>
      <c r="E53" s="18">
        <v>4</v>
      </c>
      <c r="F53" s="34">
        <v>8000</v>
      </c>
      <c r="G53" s="27" t="s">
        <v>2</v>
      </c>
      <c r="H53" s="18" t="s">
        <v>48</v>
      </c>
      <c r="I53" s="18" t="s">
        <v>152</v>
      </c>
      <c r="J53" s="18" t="s">
        <v>82</v>
      </c>
      <c r="K53" s="42" t="s">
        <v>153</v>
      </c>
    </row>
    <row r="54" spans="2:11" ht="108" x14ac:dyDescent="0.2">
      <c r="B54" s="43" t="s">
        <v>46</v>
      </c>
      <c r="C54" s="22" t="s">
        <v>154</v>
      </c>
      <c r="D54" s="18" t="s">
        <v>40</v>
      </c>
      <c r="E54" s="23">
        <v>12</v>
      </c>
      <c r="F54" s="33">
        <v>7000</v>
      </c>
      <c r="G54" s="24" t="s">
        <v>11</v>
      </c>
      <c r="H54" s="25" t="s">
        <v>59</v>
      </c>
      <c r="I54" s="23" t="s">
        <v>152</v>
      </c>
      <c r="J54" s="23" t="s">
        <v>109</v>
      </c>
      <c r="K54" s="42" t="s">
        <v>155</v>
      </c>
    </row>
    <row r="55" spans="2:11" ht="12.75" x14ac:dyDescent="0.2">
      <c r="B55" s="43" t="s">
        <v>46</v>
      </c>
      <c r="C55" s="30" t="s">
        <v>156</v>
      </c>
      <c r="D55" s="18" t="s">
        <v>40</v>
      </c>
      <c r="E55" s="18">
        <v>1</v>
      </c>
      <c r="F55" s="34">
        <v>7000</v>
      </c>
      <c r="G55" s="27" t="s">
        <v>2</v>
      </c>
      <c r="H55" s="18" t="s">
        <v>48</v>
      </c>
      <c r="I55" s="18" t="s">
        <v>86</v>
      </c>
      <c r="J55" s="18" t="s">
        <v>82</v>
      </c>
      <c r="K55" s="42" t="s">
        <v>142</v>
      </c>
    </row>
    <row r="56" spans="2:11" ht="60" x14ac:dyDescent="0.2">
      <c r="B56" s="43" t="s">
        <v>46</v>
      </c>
      <c r="C56" s="30" t="s">
        <v>157</v>
      </c>
      <c r="D56" s="18" t="s">
        <v>40</v>
      </c>
      <c r="E56" s="18">
        <v>1</v>
      </c>
      <c r="F56" s="34">
        <v>6000</v>
      </c>
      <c r="G56" s="27" t="s">
        <v>2</v>
      </c>
      <c r="H56" s="18" t="s">
        <v>92</v>
      </c>
      <c r="I56" s="18" t="s">
        <v>34</v>
      </c>
      <c r="J56" s="18" t="s">
        <v>82</v>
      </c>
      <c r="K56" s="42" t="s">
        <v>158</v>
      </c>
    </row>
    <row r="57" spans="2:11" ht="15.75" customHeight="1" x14ac:dyDescent="0.2">
      <c r="B57" s="43" t="s">
        <v>46</v>
      </c>
      <c r="C57" s="30" t="s">
        <v>159</v>
      </c>
      <c r="D57" s="18" t="s">
        <v>40</v>
      </c>
      <c r="E57" s="18">
        <v>1</v>
      </c>
      <c r="F57" s="34">
        <v>5000</v>
      </c>
      <c r="G57" s="27" t="s">
        <v>2</v>
      </c>
      <c r="H57" s="18" t="s">
        <v>48</v>
      </c>
      <c r="I57" s="18" t="s">
        <v>86</v>
      </c>
      <c r="J57" s="18" t="s">
        <v>82</v>
      </c>
      <c r="K57" s="42" t="s">
        <v>142</v>
      </c>
    </row>
    <row r="58" spans="2:11" ht="12.75" x14ac:dyDescent="0.2">
      <c r="B58" s="43" t="s">
        <v>46</v>
      </c>
      <c r="C58" s="30" t="s">
        <v>160</v>
      </c>
      <c r="D58" s="18" t="s">
        <v>40</v>
      </c>
      <c r="E58" s="18">
        <v>3</v>
      </c>
      <c r="F58" s="34">
        <v>4000</v>
      </c>
      <c r="G58" s="27" t="s">
        <v>2</v>
      </c>
      <c r="H58" s="18" t="s">
        <v>62</v>
      </c>
      <c r="I58" s="18" t="s">
        <v>34</v>
      </c>
      <c r="J58" s="18" t="s">
        <v>82</v>
      </c>
      <c r="K58" s="42" t="s">
        <v>161</v>
      </c>
    </row>
    <row r="59" spans="2:11" ht="15.75" customHeight="1" x14ac:dyDescent="0.2">
      <c r="B59" s="43" t="s">
        <v>46</v>
      </c>
      <c r="C59" s="30" t="s">
        <v>162</v>
      </c>
      <c r="D59" s="18" t="s">
        <v>40</v>
      </c>
      <c r="E59" s="18">
        <v>1</v>
      </c>
      <c r="F59" s="34">
        <v>3500</v>
      </c>
      <c r="G59" s="27" t="s">
        <v>2</v>
      </c>
      <c r="H59" s="18" t="s">
        <v>48</v>
      </c>
      <c r="I59" s="18" t="s">
        <v>86</v>
      </c>
      <c r="J59" s="18" t="s">
        <v>82</v>
      </c>
      <c r="K59" s="42" t="s">
        <v>142</v>
      </c>
    </row>
    <row r="60" spans="2:11" ht="84" x14ac:dyDescent="0.2">
      <c r="B60" s="43" t="s">
        <v>46</v>
      </c>
      <c r="C60" s="18" t="s">
        <v>163</v>
      </c>
      <c r="D60" s="18" t="s">
        <v>40</v>
      </c>
      <c r="E60" s="18">
        <v>75</v>
      </c>
      <c r="F60" s="27">
        <v>2253.75</v>
      </c>
      <c r="G60" s="27" t="s">
        <v>2</v>
      </c>
      <c r="H60" s="29" t="s">
        <v>92</v>
      </c>
      <c r="I60" s="18" t="s">
        <v>86</v>
      </c>
      <c r="J60" s="18" t="s">
        <v>82</v>
      </c>
      <c r="K60" s="42" t="s">
        <v>164</v>
      </c>
    </row>
    <row r="61" spans="2:11" ht="24" x14ac:dyDescent="0.2">
      <c r="B61" s="43" t="s">
        <v>46</v>
      </c>
      <c r="C61" s="30" t="s">
        <v>165</v>
      </c>
      <c r="D61" s="18" t="s">
        <v>40</v>
      </c>
      <c r="E61" s="18">
        <v>4</v>
      </c>
      <c r="F61" s="27">
        <v>2000</v>
      </c>
      <c r="G61" s="27" t="s">
        <v>2</v>
      </c>
      <c r="H61" s="18" t="s">
        <v>123</v>
      </c>
      <c r="I61" s="18" t="s">
        <v>34</v>
      </c>
      <c r="J61" s="18" t="s">
        <v>82</v>
      </c>
      <c r="K61" s="42" t="s">
        <v>166</v>
      </c>
    </row>
    <row r="62" spans="2:11" ht="36" x14ac:dyDescent="0.2">
      <c r="B62" s="43" t="s">
        <v>46</v>
      </c>
      <c r="C62" s="30" t="s">
        <v>167</v>
      </c>
      <c r="D62" s="18" t="s">
        <v>40</v>
      </c>
      <c r="E62" s="18">
        <v>10</v>
      </c>
      <c r="F62" s="27">
        <v>1500</v>
      </c>
      <c r="G62" s="18" t="s">
        <v>2</v>
      </c>
      <c r="H62" s="18" t="s">
        <v>48</v>
      </c>
      <c r="I62" s="18" t="s">
        <v>81</v>
      </c>
      <c r="J62" s="18" t="s">
        <v>82</v>
      </c>
      <c r="K62" s="42" t="s">
        <v>168</v>
      </c>
    </row>
    <row r="63" spans="2:11" ht="24" x14ac:dyDescent="0.2">
      <c r="B63" s="43" t="s">
        <v>46</v>
      </c>
      <c r="C63" s="30" t="s">
        <v>169</v>
      </c>
      <c r="D63" s="18" t="s">
        <v>40</v>
      </c>
      <c r="E63" s="18">
        <v>10</v>
      </c>
      <c r="F63" s="34">
        <v>1000</v>
      </c>
      <c r="G63" s="27" t="s">
        <v>2</v>
      </c>
      <c r="H63" s="18" t="s">
        <v>62</v>
      </c>
      <c r="I63" s="18" t="s">
        <v>86</v>
      </c>
      <c r="J63" s="18" t="s">
        <v>82</v>
      </c>
      <c r="K63" s="42" t="s">
        <v>170</v>
      </c>
    </row>
    <row r="64" spans="2:11" ht="156" x14ac:dyDescent="0.2">
      <c r="B64" s="43" t="s">
        <v>46</v>
      </c>
      <c r="C64" s="29" t="s">
        <v>171</v>
      </c>
      <c r="D64" s="18" t="s">
        <v>40</v>
      </c>
      <c r="E64" s="23">
        <v>12</v>
      </c>
      <c r="F64" s="33">
        <f>80*12</f>
        <v>960</v>
      </c>
      <c r="G64" s="24" t="s">
        <v>29</v>
      </c>
      <c r="H64" s="25"/>
      <c r="I64" s="23" t="s">
        <v>34</v>
      </c>
      <c r="J64" s="23" t="s">
        <v>109</v>
      </c>
      <c r="K64" s="42" t="s">
        <v>172</v>
      </c>
    </row>
    <row r="65" spans="2:11" ht="24" x14ac:dyDescent="0.2">
      <c r="B65" s="43" t="s">
        <v>46</v>
      </c>
      <c r="C65" s="30" t="s">
        <v>173</v>
      </c>
      <c r="D65" s="18" t="s">
        <v>40</v>
      </c>
      <c r="E65" s="18">
        <v>1</v>
      </c>
      <c r="F65" s="34">
        <v>650</v>
      </c>
      <c r="G65" s="27" t="s">
        <v>2</v>
      </c>
      <c r="H65" s="18" t="s">
        <v>59</v>
      </c>
      <c r="I65" s="18" t="s">
        <v>34</v>
      </c>
      <c r="J65" s="18" t="s">
        <v>82</v>
      </c>
      <c r="K65" s="42" t="s">
        <v>174</v>
      </c>
    </row>
    <row r="66" spans="2:11" ht="24" x14ac:dyDescent="0.2">
      <c r="B66" s="43" t="s">
        <v>46</v>
      </c>
      <c r="C66" s="30" t="s">
        <v>175</v>
      </c>
      <c r="D66" s="18" t="s">
        <v>40</v>
      </c>
      <c r="E66" s="18">
        <v>1</v>
      </c>
      <c r="F66" s="34">
        <v>500</v>
      </c>
      <c r="G66" s="27" t="s">
        <v>2</v>
      </c>
      <c r="H66" s="18" t="s">
        <v>92</v>
      </c>
      <c r="I66" s="18" t="s">
        <v>34</v>
      </c>
      <c r="J66" s="18" t="s">
        <v>82</v>
      </c>
      <c r="K66" s="42" t="s">
        <v>174</v>
      </c>
    </row>
    <row r="67" spans="2:11" ht="36" x14ac:dyDescent="0.2">
      <c r="B67" s="43" t="s">
        <v>46</v>
      </c>
      <c r="C67" s="30" t="s">
        <v>176</v>
      </c>
      <c r="D67" s="18" t="s">
        <v>40</v>
      </c>
      <c r="E67" s="26">
        <v>1</v>
      </c>
      <c r="F67" s="34">
        <v>300</v>
      </c>
      <c r="G67" s="27" t="s">
        <v>2</v>
      </c>
      <c r="H67" s="18" t="s">
        <v>92</v>
      </c>
      <c r="I67" s="18" t="s">
        <v>41</v>
      </c>
      <c r="J67" s="18" t="s">
        <v>82</v>
      </c>
      <c r="K67" s="42" t="s">
        <v>114</v>
      </c>
    </row>
    <row r="68" spans="2:11" ht="13.5" thickBot="1" x14ac:dyDescent="0.25">
      <c r="B68" s="48" t="s">
        <v>46</v>
      </c>
      <c r="C68" s="49" t="s">
        <v>177</v>
      </c>
      <c r="D68" s="50" t="s">
        <v>40</v>
      </c>
      <c r="E68" s="50">
        <v>4</v>
      </c>
      <c r="F68" s="51">
        <v>250</v>
      </c>
      <c r="G68" s="52" t="s">
        <v>2</v>
      </c>
      <c r="H68" s="50" t="s">
        <v>48</v>
      </c>
      <c r="I68" s="50" t="s">
        <v>41</v>
      </c>
      <c r="J68" s="50" t="s">
        <v>82</v>
      </c>
      <c r="K68" s="53" t="s">
        <v>142</v>
      </c>
    </row>
    <row r="69" spans="2:11" ht="25.5" customHeight="1" thickBot="1" x14ac:dyDescent="0.25">
      <c r="B69" s="176" t="s">
        <v>178</v>
      </c>
      <c r="C69" s="177"/>
      <c r="D69" s="177"/>
      <c r="E69" s="178"/>
      <c r="F69" s="54">
        <v>1362773.89</v>
      </c>
      <c r="G69" s="179"/>
      <c r="H69" s="180"/>
      <c r="I69" s="180"/>
      <c r="J69" s="180"/>
      <c r="K69" s="181"/>
    </row>
    <row r="70" spans="2:11" ht="15.75" customHeight="1" thickBot="1" x14ac:dyDescent="0.25"/>
    <row r="71" spans="2:11" ht="15.75" customHeight="1" thickBot="1" x14ac:dyDescent="0.25">
      <c r="B71" s="173" t="s">
        <v>179</v>
      </c>
      <c r="C71" s="174"/>
      <c r="D71" s="174"/>
      <c r="E71" s="175"/>
      <c r="F71" s="102">
        <f>F69+F33+F24+F21+F15</f>
        <v>2837403.1274999999</v>
      </c>
      <c r="I71" s="132" t="s">
        <v>209</v>
      </c>
      <c r="J71" s="141">
        <v>2369841</v>
      </c>
    </row>
    <row r="73" spans="2:11" ht="15.75" customHeight="1" x14ac:dyDescent="0.2">
      <c r="B73" s="158" t="s">
        <v>207</v>
      </c>
      <c r="C73" s="158"/>
      <c r="D73" s="158"/>
      <c r="E73" s="158"/>
      <c r="F73" s="88">
        <v>10000</v>
      </c>
    </row>
    <row r="74" spans="2:11" ht="15.75" customHeight="1" x14ac:dyDescent="0.2">
      <c r="B74" s="158" t="s">
        <v>208</v>
      </c>
      <c r="C74" s="158"/>
      <c r="D74" s="158"/>
      <c r="E74" s="158"/>
      <c r="F74" s="88">
        <f>F71-F73</f>
        <v>2827403.1274999999</v>
      </c>
    </row>
    <row r="76" spans="2:11" ht="15.75" customHeight="1" x14ac:dyDescent="0.2">
      <c r="B76" s="172" t="s">
        <v>186</v>
      </c>
      <c r="C76" s="172"/>
      <c r="D76" s="172"/>
      <c r="E76" s="172"/>
      <c r="F76" s="131">
        <f>F71-J71</f>
        <v>467562.12749999994</v>
      </c>
      <c r="G76" s="193" t="s">
        <v>202</v>
      </c>
      <c r="H76" s="194"/>
      <c r="I76" s="194"/>
      <c r="J76" s="194"/>
      <c r="K76" s="194"/>
    </row>
    <row r="83" spans="6:6" ht="15.75" customHeight="1" x14ac:dyDescent="0.2">
      <c r="F83" s="112"/>
    </row>
    <row r="84" spans="6:6" ht="15.75" customHeight="1" x14ac:dyDescent="0.2">
      <c r="F84" s="32"/>
    </row>
  </sheetData>
  <mergeCells count="30">
    <mergeCell ref="B6:C6"/>
    <mergeCell ref="E6:H6"/>
    <mergeCell ref="B3:K3"/>
    <mergeCell ref="B5:C5"/>
    <mergeCell ref="E5:H5"/>
    <mergeCell ref="H8:H9"/>
    <mergeCell ref="I8:I9"/>
    <mergeCell ref="J8:J9"/>
    <mergeCell ref="K8:K9"/>
    <mergeCell ref="B15:E15"/>
    <mergeCell ref="G15:K15"/>
    <mergeCell ref="B8:B9"/>
    <mergeCell ref="C8:C9"/>
    <mergeCell ref="D8:D9"/>
    <mergeCell ref="E8:E9"/>
    <mergeCell ref="F8:F9"/>
    <mergeCell ref="G8:G9"/>
    <mergeCell ref="B21:E21"/>
    <mergeCell ref="G21:K21"/>
    <mergeCell ref="B24:E24"/>
    <mergeCell ref="G24:K24"/>
    <mergeCell ref="B33:E33"/>
    <mergeCell ref="G33:K33"/>
    <mergeCell ref="B73:E73"/>
    <mergeCell ref="B74:E74"/>
    <mergeCell ref="B76:E76"/>
    <mergeCell ref="G76:K76"/>
    <mergeCell ref="B69:E69"/>
    <mergeCell ref="G69:K69"/>
    <mergeCell ref="B71:E71"/>
  </mergeCells>
  <pageMargins left="0.511811024" right="0.511811024" top="0.78740157499999996" bottom="0.78740157499999996" header="0.31496062000000002" footer="0.31496062000000002"/>
  <pageSetup paperSize="8" scale="9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FAVOR ESCOLHER UMA DAS OPÇÕES DISPONÍVEIS" xr:uid="{3C840D0F-2263-41D9-869B-A47A2F9BDF72}">
          <x14:formula1>
            <xm:f>Listas!$A$2:$A$4</xm:f>
          </x14:formula1>
          <xm:sqref>G15 G21 G24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FE4F4-8019-4A28-A8FB-210B6CF76573}">
  <sheetPr>
    <outlinePr summaryBelow="0" summaryRight="0"/>
    <pageSetUpPr fitToPage="1"/>
  </sheetPr>
  <dimension ref="B3:AC78"/>
  <sheetViews>
    <sheetView showGridLines="0" tabSelected="1" zoomScale="110" zoomScaleNormal="110" zoomScaleSheetLayoutView="100" workbookViewId="0">
      <pane ySplit="9" topLeftCell="A10" activePane="bottomLeft" state="frozen"/>
      <selection activeCell="K1" sqref="K1"/>
      <selection pane="bottomLeft" activeCell="E71" sqref="E71"/>
    </sheetView>
  </sheetViews>
  <sheetFormatPr defaultColWidth="12.5703125" defaultRowHeight="15.75" customHeight="1" x14ac:dyDescent="0.2"/>
  <cols>
    <col min="1" max="1" width="2.140625" style="15" customWidth="1"/>
    <col min="2" max="2" width="15" style="15" customWidth="1"/>
    <col min="3" max="3" width="44.85546875" style="15" customWidth="1"/>
    <col min="4" max="4" width="16.7109375" style="15" customWidth="1"/>
    <col min="5" max="5" width="15.42578125" style="15" customWidth="1"/>
    <col min="6" max="6" width="21.42578125" style="15" customWidth="1"/>
    <col min="7" max="7" width="15.7109375" style="15" customWidth="1"/>
    <col min="8" max="8" width="10.85546875" style="15" customWidth="1"/>
    <col min="9" max="9" width="15.5703125" style="15" customWidth="1"/>
    <col min="10" max="10" width="29.42578125" style="15" customWidth="1"/>
    <col min="11" max="11" width="23.5703125" style="15" customWidth="1"/>
    <col min="12" max="12" width="4.85546875" style="15" customWidth="1"/>
    <col min="13" max="13" width="11.42578125" style="15" customWidth="1"/>
    <col min="14" max="16" width="12.5703125" style="15"/>
    <col min="17" max="17" width="12.5703125" style="16" customWidth="1"/>
    <col min="18" max="16384" width="12.5703125" style="15"/>
  </cols>
  <sheetData>
    <row r="3" spans="2:29" ht="21" customHeight="1" x14ac:dyDescent="0.2">
      <c r="B3" s="159" t="s">
        <v>26</v>
      </c>
      <c r="C3" s="159"/>
      <c r="D3" s="159"/>
      <c r="E3" s="159"/>
      <c r="F3" s="159"/>
      <c r="G3" s="159"/>
      <c r="H3" s="159"/>
      <c r="I3" s="159"/>
      <c r="J3" s="159"/>
      <c r="K3" s="159"/>
      <c r="M3" s="159" t="s">
        <v>210</v>
      </c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</row>
    <row r="4" spans="2:29" ht="12.75" x14ac:dyDescent="0.2"/>
    <row r="5" spans="2:29" ht="15" customHeight="1" x14ac:dyDescent="0.2">
      <c r="B5" s="160" t="s">
        <v>17</v>
      </c>
      <c r="C5" s="160"/>
      <c r="D5" s="14"/>
      <c r="E5" s="165" t="s">
        <v>180</v>
      </c>
      <c r="F5" s="166"/>
      <c r="G5" s="166"/>
      <c r="H5" s="167"/>
      <c r="I5" s="14"/>
    </row>
    <row r="6" spans="2:29" ht="30" customHeight="1" x14ac:dyDescent="0.2">
      <c r="B6" s="160" t="s">
        <v>18</v>
      </c>
      <c r="C6" s="160"/>
      <c r="D6" s="14"/>
      <c r="E6" s="165" t="s">
        <v>181</v>
      </c>
      <c r="F6" s="166"/>
      <c r="G6" s="166"/>
      <c r="H6" s="167"/>
      <c r="I6" s="14"/>
    </row>
    <row r="7" spans="2:29" ht="13.5" thickBot="1" x14ac:dyDescent="0.25"/>
    <row r="8" spans="2:29" ht="21.75" customHeight="1" x14ac:dyDescent="0.2">
      <c r="B8" s="168" t="s">
        <v>30</v>
      </c>
      <c r="C8" s="163" t="s">
        <v>1</v>
      </c>
      <c r="D8" s="170" t="s">
        <v>12</v>
      </c>
      <c r="E8" s="170" t="s">
        <v>13</v>
      </c>
      <c r="F8" s="170" t="s">
        <v>22</v>
      </c>
      <c r="G8" s="163" t="s">
        <v>0</v>
      </c>
      <c r="H8" s="163" t="s">
        <v>23</v>
      </c>
      <c r="I8" s="163" t="s">
        <v>27</v>
      </c>
      <c r="J8" s="163" t="s">
        <v>28</v>
      </c>
      <c r="K8" s="161" t="s">
        <v>25</v>
      </c>
      <c r="M8" s="199">
        <v>45505</v>
      </c>
      <c r="N8" s="199">
        <v>45536</v>
      </c>
      <c r="O8" s="199">
        <v>45566</v>
      </c>
      <c r="P8" s="199">
        <v>45597</v>
      </c>
      <c r="Q8" s="199">
        <v>45627</v>
      </c>
      <c r="R8" s="199">
        <v>45658</v>
      </c>
      <c r="S8" s="199">
        <v>45689</v>
      </c>
      <c r="T8" s="199">
        <v>45717</v>
      </c>
      <c r="U8" s="199">
        <v>45748</v>
      </c>
      <c r="V8" s="199">
        <v>45778</v>
      </c>
      <c r="W8" s="199">
        <v>45809</v>
      </c>
      <c r="X8" s="199">
        <v>45839</v>
      </c>
      <c r="Y8" s="199">
        <v>45870</v>
      </c>
      <c r="Z8" s="199">
        <v>45901</v>
      </c>
      <c r="AA8" s="199">
        <v>45931</v>
      </c>
      <c r="AB8" s="199">
        <v>45962</v>
      </c>
      <c r="AC8" s="199">
        <v>45992</v>
      </c>
    </row>
    <row r="9" spans="2:29" ht="21.75" customHeight="1" x14ac:dyDescent="0.2">
      <c r="B9" s="169"/>
      <c r="C9" s="164"/>
      <c r="D9" s="171"/>
      <c r="E9" s="171"/>
      <c r="F9" s="171"/>
      <c r="G9" s="164"/>
      <c r="H9" s="164"/>
      <c r="I9" s="164"/>
      <c r="J9" s="164"/>
      <c r="K9" s="162" t="s">
        <v>21</v>
      </c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</row>
    <row r="10" spans="2:29" ht="150" customHeight="1" x14ac:dyDescent="0.2">
      <c r="B10" s="41" t="s">
        <v>31</v>
      </c>
      <c r="C10" s="18" t="s">
        <v>32</v>
      </c>
      <c r="D10" s="17" t="s">
        <v>33</v>
      </c>
      <c r="E10" s="19">
        <v>1</v>
      </c>
      <c r="F10" s="20">
        <v>150000</v>
      </c>
      <c r="G10" s="20" t="s">
        <v>2</v>
      </c>
      <c r="H10" s="21">
        <v>45838</v>
      </c>
      <c r="I10" s="17" t="s">
        <v>34</v>
      </c>
      <c r="J10" s="17" t="s">
        <v>35</v>
      </c>
      <c r="K10" s="42" t="s">
        <v>203</v>
      </c>
      <c r="M10" s="101"/>
      <c r="N10" s="101"/>
      <c r="O10" s="101"/>
      <c r="P10" s="101"/>
      <c r="Q10" s="142"/>
      <c r="R10" s="143"/>
      <c r="S10" s="101"/>
      <c r="T10" s="101"/>
      <c r="U10" s="101"/>
      <c r="V10" s="101"/>
      <c r="W10" s="144"/>
      <c r="X10" s="101"/>
      <c r="Y10" s="101"/>
      <c r="Z10" s="101"/>
      <c r="AA10" s="101"/>
      <c r="AB10" s="101"/>
      <c r="AC10" s="101"/>
    </row>
    <row r="11" spans="2:29" ht="150.75" customHeight="1" x14ac:dyDescent="0.2">
      <c r="B11" s="41" t="s">
        <v>31</v>
      </c>
      <c r="C11" s="18" t="s">
        <v>37</v>
      </c>
      <c r="D11" s="17" t="s">
        <v>33</v>
      </c>
      <c r="E11" s="17">
        <v>1</v>
      </c>
      <c r="F11" s="20">
        <v>30000</v>
      </c>
      <c r="G11" s="20" t="s">
        <v>2</v>
      </c>
      <c r="H11" s="21">
        <v>45838</v>
      </c>
      <c r="I11" s="17" t="s">
        <v>38</v>
      </c>
      <c r="J11" s="17" t="s">
        <v>35</v>
      </c>
      <c r="K11" s="42" t="s">
        <v>203</v>
      </c>
      <c r="M11" s="101"/>
      <c r="N11" s="101"/>
      <c r="O11" s="101"/>
      <c r="P11" s="101"/>
      <c r="Q11" s="101"/>
      <c r="R11" s="143"/>
      <c r="S11" s="101"/>
      <c r="T11" s="101"/>
      <c r="U11" s="101"/>
      <c r="V11" s="101"/>
      <c r="W11" s="144"/>
      <c r="X11" s="101"/>
      <c r="Y11" s="101"/>
      <c r="Z11" s="101"/>
      <c r="AA11" s="101"/>
      <c r="AB11" s="101"/>
      <c r="AC11" s="101"/>
    </row>
    <row r="12" spans="2:29" ht="150.75" customHeight="1" x14ac:dyDescent="0.2">
      <c r="B12" s="41" t="s">
        <v>31</v>
      </c>
      <c r="C12" s="18" t="s">
        <v>39</v>
      </c>
      <c r="D12" s="17" t="s">
        <v>40</v>
      </c>
      <c r="E12" s="17">
        <v>1</v>
      </c>
      <c r="F12" s="134">
        <v>50000</v>
      </c>
      <c r="G12" s="20" t="s">
        <v>2</v>
      </c>
      <c r="H12" s="21">
        <v>45726</v>
      </c>
      <c r="I12" s="17" t="s">
        <v>41</v>
      </c>
      <c r="J12" s="17" t="s">
        <v>42</v>
      </c>
      <c r="K12" s="42" t="s">
        <v>43</v>
      </c>
      <c r="M12" s="101"/>
      <c r="N12" s="101"/>
      <c r="O12" s="101"/>
      <c r="P12" s="101"/>
      <c r="Q12" s="101"/>
      <c r="R12" s="101"/>
      <c r="S12" s="143"/>
      <c r="T12" s="144"/>
      <c r="U12" s="101"/>
      <c r="V12" s="101"/>
      <c r="W12" s="101"/>
      <c r="X12" s="101"/>
      <c r="Y12" s="101"/>
      <c r="Z12" s="101"/>
      <c r="AA12" s="101"/>
      <c r="AB12" s="101"/>
      <c r="AC12" s="101"/>
    </row>
    <row r="13" spans="2:29" ht="150.75" customHeight="1" thickBot="1" x14ac:dyDescent="0.25">
      <c r="B13" s="41" t="s">
        <v>31</v>
      </c>
      <c r="C13" s="17" t="s">
        <v>44</v>
      </c>
      <c r="D13" s="17" t="s">
        <v>40</v>
      </c>
      <c r="E13" s="17">
        <v>5</v>
      </c>
      <c r="F13" s="20">
        <v>12556.8</v>
      </c>
      <c r="G13" s="20" t="s">
        <v>2</v>
      </c>
      <c r="H13" s="21">
        <v>45777</v>
      </c>
      <c r="I13" s="18" t="s">
        <v>182</v>
      </c>
      <c r="J13" s="17" t="s">
        <v>42</v>
      </c>
      <c r="K13" s="42" t="s">
        <v>45</v>
      </c>
      <c r="M13" s="101"/>
      <c r="N13" s="101"/>
      <c r="O13" s="101"/>
      <c r="P13" s="101"/>
      <c r="Q13" s="101"/>
      <c r="R13" s="101"/>
      <c r="S13" s="145"/>
      <c r="T13" s="101"/>
      <c r="U13" s="144"/>
      <c r="V13" s="101"/>
      <c r="W13" s="101"/>
      <c r="X13" s="101"/>
      <c r="Y13" s="101"/>
      <c r="Z13" s="101"/>
      <c r="AA13" s="101"/>
      <c r="AB13" s="101"/>
      <c r="AC13" s="101"/>
    </row>
    <row r="14" spans="2:29" ht="24" customHeight="1" thickBot="1" x14ac:dyDescent="0.25">
      <c r="B14" s="176" t="s">
        <v>52</v>
      </c>
      <c r="C14" s="177"/>
      <c r="D14" s="177"/>
      <c r="E14" s="178"/>
      <c r="F14" s="79">
        <f>SUM(F10:F13)</f>
        <v>242556.79999999999</v>
      </c>
      <c r="G14" s="188"/>
      <c r="H14" s="189"/>
      <c r="I14" s="189"/>
      <c r="J14" s="189"/>
      <c r="K14" s="190"/>
      <c r="M14" s="101"/>
      <c r="N14" s="101"/>
      <c r="O14" s="101"/>
      <c r="P14" s="101"/>
      <c r="Q14" s="101"/>
      <c r="R14" s="101"/>
      <c r="S14" s="147"/>
      <c r="T14" s="101"/>
      <c r="U14" s="147"/>
      <c r="V14" s="101"/>
      <c r="W14" s="101"/>
      <c r="X14" s="101"/>
      <c r="Y14" s="101"/>
      <c r="Z14" s="101"/>
      <c r="AA14" s="101"/>
      <c r="AB14" s="101"/>
      <c r="AC14" s="101"/>
    </row>
    <row r="15" spans="2:29" ht="86.25" customHeight="1" x14ac:dyDescent="0.2">
      <c r="B15" s="70" t="s">
        <v>53</v>
      </c>
      <c r="C15" s="71" t="s">
        <v>54</v>
      </c>
      <c r="D15" s="71" t="s">
        <v>40</v>
      </c>
      <c r="E15" s="86">
        <v>30</v>
      </c>
      <c r="F15" s="73">
        <v>50000</v>
      </c>
      <c r="G15" s="73" t="s">
        <v>2</v>
      </c>
      <c r="H15" s="77">
        <v>45931</v>
      </c>
      <c r="I15" s="71" t="s">
        <v>34</v>
      </c>
      <c r="J15" s="71" t="s">
        <v>35</v>
      </c>
      <c r="K15" s="87" t="s">
        <v>228</v>
      </c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45"/>
      <c r="X15" s="101"/>
      <c r="Y15" s="101"/>
      <c r="Z15" s="101"/>
      <c r="AA15" s="144"/>
      <c r="AB15" s="101"/>
      <c r="AC15" s="101"/>
    </row>
    <row r="16" spans="2:29" ht="36.75" thickBot="1" x14ac:dyDescent="0.25">
      <c r="B16" s="43" t="s">
        <v>53</v>
      </c>
      <c r="C16" s="71" t="s">
        <v>243</v>
      </c>
      <c r="D16" s="18" t="s">
        <v>40</v>
      </c>
      <c r="E16" s="18">
        <v>4</v>
      </c>
      <c r="F16" s="27">
        <v>9445.5</v>
      </c>
      <c r="G16" s="27" t="s">
        <v>2</v>
      </c>
      <c r="H16" s="148">
        <v>45748</v>
      </c>
      <c r="I16" s="18" t="s">
        <v>34</v>
      </c>
      <c r="J16" s="18" t="s">
        <v>35</v>
      </c>
      <c r="K16" s="44" t="s">
        <v>251</v>
      </c>
      <c r="M16" s="101"/>
      <c r="N16" s="101"/>
      <c r="O16" s="101"/>
      <c r="P16" s="101"/>
      <c r="Q16" s="153"/>
      <c r="R16" s="101"/>
      <c r="S16" s="101"/>
      <c r="T16" s="143"/>
      <c r="U16" s="144"/>
      <c r="V16" s="101"/>
      <c r="W16" s="101"/>
      <c r="X16" s="101"/>
      <c r="Y16" s="101"/>
      <c r="Z16" s="101"/>
      <c r="AA16" s="101"/>
      <c r="AB16" s="101"/>
      <c r="AC16" s="101"/>
    </row>
    <row r="17" spans="2:29" ht="24" customHeight="1" thickBot="1" x14ac:dyDescent="0.25">
      <c r="B17" s="176" t="s">
        <v>69</v>
      </c>
      <c r="C17" s="177"/>
      <c r="D17" s="177"/>
      <c r="E17" s="178"/>
      <c r="F17" s="79">
        <f>F15+F16</f>
        <v>59445.5</v>
      </c>
      <c r="G17" s="188"/>
      <c r="H17" s="189"/>
      <c r="I17" s="189"/>
      <c r="J17" s="189"/>
      <c r="K17" s="190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</row>
    <row r="18" spans="2:29" ht="72" x14ac:dyDescent="0.2">
      <c r="B18" s="70" t="s">
        <v>70</v>
      </c>
      <c r="C18" s="75" t="s">
        <v>71</v>
      </c>
      <c r="D18" s="71" t="s">
        <v>33</v>
      </c>
      <c r="E18" s="71">
        <v>12</v>
      </c>
      <c r="F18" s="76">
        <v>30000</v>
      </c>
      <c r="G18" s="73" t="s">
        <v>2</v>
      </c>
      <c r="H18" s="77">
        <v>45748</v>
      </c>
      <c r="I18" s="71" t="s">
        <v>72</v>
      </c>
      <c r="J18" s="78" t="s">
        <v>35</v>
      </c>
      <c r="K18" s="74" t="s">
        <v>211</v>
      </c>
      <c r="M18" s="101"/>
      <c r="N18" s="101"/>
      <c r="O18" s="101"/>
      <c r="P18" s="101"/>
      <c r="Q18" s="145"/>
      <c r="R18" s="101"/>
      <c r="S18" s="101"/>
      <c r="T18" s="101"/>
      <c r="U18" s="144"/>
      <c r="V18" s="101"/>
      <c r="W18" s="101"/>
      <c r="X18" s="101"/>
      <c r="Y18" s="101"/>
      <c r="Z18" s="101"/>
      <c r="AA18" s="101"/>
      <c r="AB18" s="101"/>
      <c r="AC18" s="101"/>
    </row>
    <row r="19" spans="2:29" ht="120.75" thickBot="1" x14ac:dyDescent="0.25">
      <c r="B19" s="48" t="s">
        <v>70</v>
      </c>
      <c r="C19" s="65" t="s">
        <v>74</v>
      </c>
      <c r="D19" s="50" t="s">
        <v>40</v>
      </c>
      <c r="E19" s="66">
        <v>40</v>
      </c>
      <c r="F19" s="67">
        <v>15000</v>
      </c>
      <c r="G19" s="52" t="s">
        <v>2</v>
      </c>
      <c r="H19" s="68">
        <v>45839</v>
      </c>
      <c r="I19" s="69" t="s">
        <v>34</v>
      </c>
      <c r="J19" s="50" t="s">
        <v>35</v>
      </c>
      <c r="K19" s="53" t="s">
        <v>238</v>
      </c>
      <c r="M19" s="101"/>
      <c r="N19" s="101"/>
      <c r="O19" s="101"/>
      <c r="P19" s="101"/>
      <c r="Q19" s="101"/>
      <c r="R19" s="101"/>
      <c r="S19" s="101"/>
      <c r="T19" s="145"/>
      <c r="U19" s="101"/>
      <c r="V19" s="101"/>
      <c r="W19" s="101"/>
      <c r="X19" s="144"/>
      <c r="Y19" s="101"/>
      <c r="Z19" s="101"/>
      <c r="AA19" s="101"/>
      <c r="AB19" s="101"/>
      <c r="AC19" s="101"/>
    </row>
    <row r="20" spans="2:29" ht="24" customHeight="1" thickBot="1" x14ac:dyDescent="0.25">
      <c r="B20" s="176" t="s">
        <v>76</v>
      </c>
      <c r="C20" s="177"/>
      <c r="D20" s="177"/>
      <c r="E20" s="178"/>
      <c r="F20" s="80">
        <f>F18+F19</f>
        <v>45000</v>
      </c>
      <c r="G20" s="188"/>
      <c r="H20" s="189"/>
      <c r="I20" s="189"/>
      <c r="J20" s="189"/>
      <c r="K20" s="190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</row>
    <row r="21" spans="2:29" ht="60" x14ac:dyDescent="0.2">
      <c r="B21" s="70" t="s">
        <v>77</v>
      </c>
      <c r="C21" s="71" t="s">
        <v>78</v>
      </c>
      <c r="D21" s="72" t="s">
        <v>40</v>
      </c>
      <c r="E21" s="71">
        <v>1</v>
      </c>
      <c r="F21" s="73">
        <f>500 * 1.05*1.05</f>
        <v>551.25</v>
      </c>
      <c r="G21" s="71" t="s">
        <v>2</v>
      </c>
      <c r="H21" s="77">
        <v>45962</v>
      </c>
      <c r="I21" s="71" t="s">
        <v>81</v>
      </c>
      <c r="J21" s="71" t="s">
        <v>82</v>
      </c>
      <c r="K21" s="74" t="s">
        <v>83</v>
      </c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45"/>
      <c r="Z21" s="101"/>
      <c r="AA21" s="101"/>
      <c r="AB21" s="144"/>
      <c r="AC21" s="101"/>
    </row>
    <row r="22" spans="2:29" ht="36" x14ac:dyDescent="0.2">
      <c r="B22" s="43" t="s">
        <v>77</v>
      </c>
      <c r="C22" s="25" t="s">
        <v>84</v>
      </c>
      <c r="D22" s="25" t="s">
        <v>40</v>
      </c>
      <c r="E22" s="25">
        <v>10</v>
      </c>
      <c r="F22" s="27">
        <v>5000</v>
      </c>
      <c r="G22" s="25" t="s">
        <v>2</v>
      </c>
      <c r="H22" s="149">
        <v>45839</v>
      </c>
      <c r="I22" s="45" t="s">
        <v>86</v>
      </c>
      <c r="J22" s="18" t="s">
        <v>82</v>
      </c>
      <c r="K22" s="42" t="s">
        <v>87</v>
      </c>
      <c r="M22" s="101"/>
      <c r="N22" s="101"/>
      <c r="O22" s="101"/>
      <c r="P22" s="101"/>
      <c r="Q22" s="101"/>
      <c r="R22" s="101"/>
      <c r="S22" s="101"/>
      <c r="T22" s="101"/>
      <c r="U22" s="145"/>
      <c r="V22" s="101"/>
      <c r="W22" s="101"/>
      <c r="X22" s="144"/>
      <c r="Y22" s="101"/>
      <c r="Z22" s="101"/>
      <c r="AA22" s="101"/>
      <c r="AB22" s="101"/>
      <c r="AC22" s="101"/>
    </row>
    <row r="23" spans="2:29" ht="48" x14ac:dyDescent="0.2">
      <c r="B23" s="43" t="s">
        <v>77</v>
      </c>
      <c r="C23" s="25" t="s">
        <v>89</v>
      </c>
      <c r="D23" s="25" t="s">
        <v>40</v>
      </c>
      <c r="E23" s="25">
        <v>10</v>
      </c>
      <c r="F23" s="27">
        <v>20000</v>
      </c>
      <c r="G23" s="25" t="s">
        <v>2</v>
      </c>
      <c r="H23" s="149">
        <v>45809</v>
      </c>
      <c r="I23" s="18" t="s">
        <v>86</v>
      </c>
      <c r="J23" s="18" t="s">
        <v>82</v>
      </c>
      <c r="K23" s="42" t="s">
        <v>90</v>
      </c>
      <c r="M23" s="101"/>
      <c r="N23" s="101"/>
      <c r="O23" s="101"/>
      <c r="P23" s="101"/>
      <c r="Q23" s="101"/>
      <c r="R23" s="101"/>
      <c r="S23" s="101"/>
      <c r="T23" s="145"/>
      <c r="U23" s="101"/>
      <c r="V23" s="101"/>
      <c r="W23" s="144"/>
      <c r="X23" s="101"/>
      <c r="Y23" s="101"/>
      <c r="Z23" s="101"/>
      <c r="AA23" s="101"/>
      <c r="AB23" s="101"/>
      <c r="AC23" s="101"/>
    </row>
    <row r="24" spans="2:29" ht="95.25" customHeight="1" x14ac:dyDescent="0.2">
      <c r="B24" s="43" t="s">
        <v>77</v>
      </c>
      <c r="C24" s="18" t="s">
        <v>94</v>
      </c>
      <c r="D24" s="18" t="s">
        <v>33</v>
      </c>
      <c r="E24" s="18">
        <v>10</v>
      </c>
      <c r="F24" s="135">
        <v>20000</v>
      </c>
      <c r="G24" s="18" t="s">
        <v>2</v>
      </c>
      <c r="H24" s="148">
        <v>45962</v>
      </c>
      <c r="I24" s="18" t="s">
        <v>81</v>
      </c>
      <c r="J24" s="18" t="s">
        <v>82</v>
      </c>
      <c r="K24" s="42" t="s">
        <v>229</v>
      </c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45"/>
      <c r="Z24" s="101"/>
      <c r="AA24" s="101"/>
      <c r="AB24" s="144"/>
      <c r="AC24" s="101"/>
    </row>
    <row r="25" spans="2:29" ht="72" x14ac:dyDescent="0.2">
      <c r="B25" s="43" t="s">
        <v>77</v>
      </c>
      <c r="C25" s="18" t="s">
        <v>91</v>
      </c>
      <c r="D25" s="18" t="s">
        <v>212</v>
      </c>
      <c r="E25" s="18">
        <v>12</v>
      </c>
      <c r="F25" s="27">
        <v>40560</v>
      </c>
      <c r="G25" s="18" t="s">
        <v>2</v>
      </c>
      <c r="H25" s="148">
        <v>45778</v>
      </c>
      <c r="I25" s="18" t="s">
        <v>34</v>
      </c>
      <c r="J25" s="18" t="s">
        <v>82</v>
      </c>
      <c r="K25" s="42" t="s">
        <v>93</v>
      </c>
      <c r="M25" s="101"/>
      <c r="N25" s="145"/>
      <c r="O25" s="101"/>
      <c r="P25" s="101"/>
      <c r="Q25" s="101"/>
      <c r="S25" s="101"/>
      <c r="T25" s="101"/>
      <c r="U25" s="101"/>
      <c r="V25" s="144"/>
      <c r="X25" s="101"/>
      <c r="Y25" s="101"/>
      <c r="Z25" s="101"/>
      <c r="AA25" s="101"/>
      <c r="AB25" s="101"/>
      <c r="AC25" s="101"/>
    </row>
    <row r="26" spans="2:29" ht="24" x14ac:dyDescent="0.2">
      <c r="B26" s="43" t="s">
        <v>77</v>
      </c>
      <c r="C26" s="18" t="s">
        <v>96</v>
      </c>
      <c r="D26" s="18" t="s">
        <v>212</v>
      </c>
      <c r="E26" s="18">
        <v>12</v>
      </c>
      <c r="F26" s="27">
        <v>48000</v>
      </c>
      <c r="G26" s="27" t="s">
        <v>29</v>
      </c>
      <c r="H26" s="18" t="s">
        <v>103</v>
      </c>
      <c r="I26" s="18" t="s">
        <v>81</v>
      </c>
      <c r="J26" s="18" t="s">
        <v>97</v>
      </c>
      <c r="K26" s="42" t="s">
        <v>213</v>
      </c>
      <c r="M26" s="101"/>
      <c r="N26" s="101"/>
      <c r="O26" s="101"/>
      <c r="P26" s="101"/>
      <c r="Q26" s="142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</row>
    <row r="27" spans="2:29" ht="24" x14ac:dyDescent="0.2">
      <c r="B27" s="48" t="s">
        <v>77</v>
      </c>
      <c r="C27" s="50" t="s">
        <v>244</v>
      </c>
      <c r="D27" s="50" t="s">
        <v>40</v>
      </c>
      <c r="E27" s="50">
        <v>14</v>
      </c>
      <c r="F27" s="52">
        <v>68600</v>
      </c>
      <c r="G27" s="52" t="s">
        <v>29</v>
      </c>
      <c r="H27" s="77">
        <v>45748</v>
      </c>
      <c r="I27" s="50" t="s">
        <v>241</v>
      </c>
      <c r="J27" s="18" t="s">
        <v>97</v>
      </c>
      <c r="K27" s="53" t="s">
        <v>242</v>
      </c>
      <c r="M27" s="145"/>
      <c r="N27" s="101"/>
      <c r="O27" s="101"/>
      <c r="P27" s="101"/>
      <c r="Q27" s="142"/>
      <c r="R27" s="101"/>
      <c r="S27" s="101"/>
      <c r="T27" s="101"/>
      <c r="U27" s="144"/>
      <c r="V27" s="101"/>
      <c r="W27" s="101"/>
      <c r="X27" s="101"/>
      <c r="Y27" s="101"/>
      <c r="Z27" s="101"/>
      <c r="AA27" s="101"/>
      <c r="AB27" s="101"/>
      <c r="AC27" s="101"/>
    </row>
    <row r="28" spans="2:29" ht="261.75" customHeight="1" thickBot="1" x14ac:dyDescent="0.25">
      <c r="B28" s="48" t="s">
        <v>77</v>
      </c>
      <c r="C28" s="50" t="s">
        <v>99</v>
      </c>
      <c r="D28" s="50" t="s">
        <v>212</v>
      </c>
      <c r="E28" s="66">
        <v>12</v>
      </c>
      <c r="F28" s="138">
        <v>700000</v>
      </c>
      <c r="G28" s="52" t="s">
        <v>11</v>
      </c>
      <c r="H28" s="68">
        <v>45931</v>
      </c>
      <c r="I28" s="50" t="s">
        <v>81</v>
      </c>
      <c r="J28" s="50" t="s">
        <v>100</v>
      </c>
      <c r="K28" s="53" t="s">
        <v>231</v>
      </c>
      <c r="M28" s="101"/>
      <c r="N28" s="101"/>
      <c r="O28" s="101"/>
      <c r="P28" s="101"/>
      <c r="Q28" s="142"/>
      <c r="R28" s="101"/>
      <c r="S28" s="101"/>
      <c r="T28" s="101"/>
      <c r="U28" s="101"/>
      <c r="V28" s="101"/>
      <c r="W28" s="101"/>
      <c r="X28" s="145"/>
      <c r="Y28" s="101"/>
      <c r="Z28" s="101"/>
      <c r="AA28" s="144"/>
      <c r="AB28" s="101"/>
      <c r="AC28" s="101"/>
    </row>
    <row r="29" spans="2:29" ht="26.25" customHeight="1" thickBot="1" x14ac:dyDescent="0.25">
      <c r="B29" s="176" t="s">
        <v>102</v>
      </c>
      <c r="C29" s="177"/>
      <c r="D29" s="177"/>
      <c r="E29" s="178"/>
      <c r="F29" s="54">
        <f>SUM(F21:F28)</f>
        <v>902711.25</v>
      </c>
      <c r="G29" s="179"/>
      <c r="H29" s="180"/>
      <c r="I29" s="180"/>
      <c r="J29" s="180"/>
      <c r="K29" s="181"/>
      <c r="M29" s="101"/>
      <c r="N29" s="101"/>
      <c r="O29" s="101"/>
      <c r="P29" s="101"/>
      <c r="Q29" s="142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</row>
    <row r="30" spans="2:29" ht="144" x14ac:dyDescent="0.2">
      <c r="B30" s="70" t="s">
        <v>46</v>
      </c>
      <c r="C30" s="71" t="s">
        <v>106</v>
      </c>
      <c r="D30" s="71" t="s">
        <v>212</v>
      </c>
      <c r="E30" s="136">
        <v>12</v>
      </c>
      <c r="F30" s="137">
        <v>500000</v>
      </c>
      <c r="G30" s="73" t="s">
        <v>29</v>
      </c>
      <c r="H30" s="71" t="s">
        <v>103</v>
      </c>
      <c r="I30" s="136" t="s">
        <v>104</v>
      </c>
      <c r="J30" s="136" t="s">
        <v>107</v>
      </c>
      <c r="K30" s="74" t="s">
        <v>230</v>
      </c>
      <c r="M30" s="101"/>
      <c r="N30" s="101"/>
      <c r="O30" s="101"/>
      <c r="P30" s="101"/>
      <c r="Q30" s="142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</row>
    <row r="31" spans="2:29" ht="132" x14ac:dyDescent="0.2">
      <c r="B31" s="43" t="s">
        <v>46</v>
      </c>
      <c r="C31" s="22" t="s">
        <v>108</v>
      </c>
      <c r="D31" s="18" t="s">
        <v>212</v>
      </c>
      <c r="E31" s="29">
        <v>12</v>
      </c>
      <c r="F31" s="135">
        <v>100000</v>
      </c>
      <c r="G31" s="27" t="s">
        <v>29</v>
      </c>
      <c r="H31" s="18" t="s">
        <v>103</v>
      </c>
      <c r="I31" s="29" t="s">
        <v>34</v>
      </c>
      <c r="J31" s="29" t="s">
        <v>109</v>
      </c>
      <c r="K31" s="42" t="s">
        <v>204</v>
      </c>
      <c r="M31" s="101"/>
      <c r="N31" s="101"/>
      <c r="O31" s="101"/>
      <c r="P31" s="101"/>
      <c r="Q31" s="142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</row>
    <row r="32" spans="2:29" ht="66" customHeight="1" x14ac:dyDescent="0.2">
      <c r="B32" s="43" t="s">
        <v>46</v>
      </c>
      <c r="C32" s="29" t="s">
        <v>111</v>
      </c>
      <c r="D32" s="18" t="s">
        <v>40</v>
      </c>
      <c r="E32" s="29">
        <v>1</v>
      </c>
      <c r="F32" s="33">
        <v>109346.5</v>
      </c>
      <c r="G32" s="27" t="s">
        <v>29</v>
      </c>
      <c r="H32" s="148">
        <v>45689</v>
      </c>
      <c r="I32" s="29" t="s">
        <v>49</v>
      </c>
      <c r="J32" s="29" t="s">
        <v>107</v>
      </c>
      <c r="K32" s="42" t="s">
        <v>112</v>
      </c>
      <c r="M32" s="101"/>
      <c r="N32" s="101"/>
      <c r="O32" s="101"/>
      <c r="P32" s="101"/>
      <c r="Q32" s="142"/>
      <c r="R32" s="146"/>
      <c r="S32" s="144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</row>
    <row r="33" spans="2:29" ht="72" x14ac:dyDescent="0.2">
      <c r="B33" s="43" t="s">
        <v>46</v>
      </c>
      <c r="C33" s="22" t="s">
        <v>113</v>
      </c>
      <c r="D33" s="18" t="s">
        <v>40</v>
      </c>
      <c r="E33" s="29">
        <v>12</v>
      </c>
      <c r="F33" s="135">
        <v>40000.04</v>
      </c>
      <c r="G33" s="18" t="s">
        <v>29</v>
      </c>
      <c r="H33" s="18" t="s">
        <v>103</v>
      </c>
      <c r="I33" s="29" t="s">
        <v>38</v>
      </c>
      <c r="J33" s="29" t="s">
        <v>109</v>
      </c>
      <c r="K33" s="42" t="s">
        <v>232</v>
      </c>
      <c r="M33" s="101"/>
      <c r="N33" s="101"/>
      <c r="O33" s="101"/>
      <c r="P33" s="101"/>
      <c r="Q33" s="142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</row>
    <row r="34" spans="2:29" ht="48" x14ac:dyDescent="0.2">
      <c r="B34" s="43" t="s">
        <v>46</v>
      </c>
      <c r="C34" s="29" t="s">
        <v>115</v>
      </c>
      <c r="D34" s="18" t="s">
        <v>212</v>
      </c>
      <c r="E34" s="29">
        <v>12</v>
      </c>
      <c r="F34" s="33">
        <v>60000</v>
      </c>
      <c r="G34" s="27" t="s">
        <v>11</v>
      </c>
      <c r="H34" s="148">
        <v>45809</v>
      </c>
      <c r="I34" s="29" t="s">
        <v>38</v>
      </c>
      <c r="J34" s="29" t="s">
        <v>109</v>
      </c>
      <c r="K34" s="42" t="s">
        <v>116</v>
      </c>
      <c r="M34" s="101"/>
      <c r="N34" s="101"/>
      <c r="O34" s="101"/>
      <c r="P34" s="101"/>
      <c r="Q34" s="142"/>
      <c r="R34" s="101"/>
      <c r="S34" s="101"/>
      <c r="T34" s="145"/>
      <c r="U34" s="101"/>
      <c r="V34" s="101"/>
      <c r="W34" s="144"/>
      <c r="X34" s="101"/>
      <c r="Y34" s="101"/>
      <c r="Z34" s="101"/>
      <c r="AA34" s="101"/>
      <c r="AB34" s="101"/>
      <c r="AC34" s="101"/>
    </row>
    <row r="35" spans="2:29" ht="138" customHeight="1" x14ac:dyDescent="0.2">
      <c r="B35" s="43" t="s">
        <v>46</v>
      </c>
      <c r="C35" s="29" t="s">
        <v>117</v>
      </c>
      <c r="D35" s="18" t="s">
        <v>219</v>
      </c>
      <c r="E35" s="18">
        <v>5000</v>
      </c>
      <c r="F35" s="34">
        <v>40000</v>
      </c>
      <c r="G35" s="27" t="s">
        <v>2</v>
      </c>
      <c r="H35" s="148">
        <v>45748</v>
      </c>
      <c r="I35" s="18" t="s">
        <v>86</v>
      </c>
      <c r="J35" s="18" t="s">
        <v>82</v>
      </c>
      <c r="K35" s="42" t="s">
        <v>233</v>
      </c>
      <c r="M35" s="101"/>
      <c r="N35" s="101"/>
      <c r="O35" s="101"/>
      <c r="P35" s="101"/>
      <c r="Q35" s="142"/>
      <c r="R35" s="145"/>
      <c r="S35" s="101"/>
      <c r="T35" s="101"/>
      <c r="U35" s="144"/>
      <c r="V35" s="101"/>
      <c r="W35" s="101"/>
      <c r="X35" s="101"/>
      <c r="Y35" s="101"/>
      <c r="Z35" s="101"/>
      <c r="AA35" s="101"/>
      <c r="AB35" s="101"/>
      <c r="AC35" s="101"/>
    </row>
    <row r="36" spans="2:29" ht="148.5" customHeight="1" x14ac:dyDescent="0.2">
      <c r="B36" s="43" t="s">
        <v>46</v>
      </c>
      <c r="C36" s="18" t="s">
        <v>119</v>
      </c>
      <c r="D36" s="18" t="s">
        <v>40</v>
      </c>
      <c r="E36" s="26">
        <v>12</v>
      </c>
      <c r="F36" s="27">
        <v>52113.599999999999</v>
      </c>
      <c r="G36" s="27" t="s">
        <v>2</v>
      </c>
      <c r="H36" s="148">
        <v>45658</v>
      </c>
      <c r="I36" s="18" t="s">
        <v>120</v>
      </c>
      <c r="J36" s="18" t="s">
        <v>82</v>
      </c>
      <c r="K36" s="42" t="s">
        <v>205</v>
      </c>
      <c r="M36" s="101"/>
      <c r="N36" s="101"/>
      <c r="O36" s="101"/>
      <c r="P36" s="145"/>
      <c r="Q36" s="142"/>
      <c r="R36" s="144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</row>
    <row r="37" spans="2:29" ht="48" x14ac:dyDescent="0.2">
      <c r="B37" s="43" t="s">
        <v>46</v>
      </c>
      <c r="C37" s="29" t="s">
        <v>122</v>
      </c>
      <c r="D37" s="18" t="s">
        <v>212</v>
      </c>
      <c r="E37" s="23">
        <v>12</v>
      </c>
      <c r="F37" s="33">
        <v>36000</v>
      </c>
      <c r="G37" s="24" t="s">
        <v>11</v>
      </c>
      <c r="H37" s="149">
        <v>45901</v>
      </c>
      <c r="I37" s="23" t="s">
        <v>86</v>
      </c>
      <c r="J37" s="23" t="s">
        <v>109</v>
      </c>
      <c r="K37" s="42" t="s">
        <v>124</v>
      </c>
      <c r="M37" s="101"/>
      <c r="N37" s="101"/>
      <c r="O37" s="101"/>
      <c r="P37" s="101"/>
      <c r="Q37" s="142"/>
      <c r="R37" s="101"/>
      <c r="S37" s="101"/>
      <c r="T37" s="101"/>
      <c r="U37" s="101"/>
      <c r="V37" s="101"/>
      <c r="W37" s="145"/>
      <c r="X37" s="101"/>
      <c r="Y37" s="101"/>
      <c r="Z37" s="144"/>
      <c r="AA37" s="101"/>
      <c r="AB37" s="101"/>
      <c r="AC37" s="101"/>
    </row>
    <row r="38" spans="2:29" ht="48" x14ac:dyDescent="0.2">
      <c r="B38" s="43" t="s">
        <v>46</v>
      </c>
      <c r="C38" s="22" t="s">
        <v>125</v>
      </c>
      <c r="D38" s="18" t="s">
        <v>212</v>
      </c>
      <c r="E38" s="23">
        <v>12</v>
      </c>
      <c r="F38" s="33">
        <v>28000</v>
      </c>
      <c r="G38" s="24" t="s">
        <v>11</v>
      </c>
      <c r="H38" s="149">
        <v>45717</v>
      </c>
      <c r="I38" s="23" t="s">
        <v>38</v>
      </c>
      <c r="J38" s="23" t="s">
        <v>109</v>
      </c>
      <c r="K38" s="42" t="s">
        <v>127</v>
      </c>
      <c r="M38" s="101"/>
      <c r="N38" s="101"/>
      <c r="O38" s="101"/>
      <c r="P38" s="101"/>
      <c r="Q38" s="142"/>
      <c r="R38" s="145"/>
      <c r="S38" s="101"/>
      <c r="T38" s="144"/>
      <c r="U38" s="101"/>
      <c r="V38" s="101"/>
      <c r="W38" s="101"/>
      <c r="X38" s="101"/>
      <c r="Y38" s="101"/>
      <c r="Z38" s="101"/>
      <c r="AA38" s="101"/>
      <c r="AB38" s="101"/>
      <c r="AC38" s="101"/>
    </row>
    <row r="39" spans="2:29" ht="48" x14ac:dyDescent="0.2">
      <c r="B39" s="43" t="s">
        <v>46</v>
      </c>
      <c r="C39" s="22" t="s">
        <v>128</v>
      </c>
      <c r="D39" s="18" t="s">
        <v>212</v>
      </c>
      <c r="E39" s="23">
        <v>12</v>
      </c>
      <c r="F39" s="33">
        <v>21000</v>
      </c>
      <c r="G39" s="24" t="s">
        <v>11</v>
      </c>
      <c r="H39" s="149">
        <v>45901</v>
      </c>
      <c r="I39" s="23" t="s">
        <v>34</v>
      </c>
      <c r="J39" s="23" t="s">
        <v>109</v>
      </c>
      <c r="K39" s="42" t="s">
        <v>129</v>
      </c>
      <c r="M39" s="101"/>
      <c r="N39" s="101"/>
      <c r="O39" s="101"/>
      <c r="P39" s="101"/>
      <c r="Q39" s="142"/>
      <c r="R39" s="101"/>
      <c r="S39" s="101"/>
      <c r="T39" s="101"/>
      <c r="U39" s="101"/>
      <c r="V39" s="101"/>
      <c r="W39" s="145"/>
      <c r="X39" s="101"/>
      <c r="Y39" s="101"/>
      <c r="Z39" s="144"/>
      <c r="AA39" s="101"/>
      <c r="AB39" s="101"/>
      <c r="AC39" s="101"/>
    </row>
    <row r="40" spans="2:29" ht="84" x14ac:dyDescent="0.2">
      <c r="B40" s="43" t="s">
        <v>46</v>
      </c>
      <c r="C40" s="29" t="s">
        <v>130</v>
      </c>
      <c r="D40" s="18" t="s">
        <v>220</v>
      </c>
      <c r="E40" s="18">
        <v>4000</v>
      </c>
      <c r="F40" s="34">
        <v>20000</v>
      </c>
      <c r="G40" s="27" t="s">
        <v>2</v>
      </c>
      <c r="H40" s="148">
        <v>45748</v>
      </c>
      <c r="I40" s="18" t="s">
        <v>86</v>
      </c>
      <c r="J40" s="18" t="s">
        <v>82</v>
      </c>
      <c r="K40" s="42" t="s">
        <v>233</v>
      </c>
      <c r="M40" s="101"/>
      <c r="N40" s="101"/>
      <c r="O40" s="101"/>
      <c r="P40" s="101"/>
      <c r="Q40" s="142"/>
      <c r="R40" s="145"/>
      <c r="S40" s="101"/>
      <c r="T40" s="101"/>
      <c r="U40" s="144"/>
      <c r="V40" s="101"/>
      <c r="W40" s="101"/>
      <c r="X40" s="101"/>
      <c r="Y40" s="101"/>
      <c r="Z40" s="101"/>
      <c r="AA40" s="101"/>
      <c r="AB40" s="101"/>
      <c r="AC40" s="101"/>
    </row>
    <row r="41" spans="2:29" ht="24" x14ac:dyDescent="0.2">
      <c r="B41" s="43" t="s">
        <v>46</v>
      </c>
      <c r="C41" s="29" t="s">
        <v>248</v>
      </c>
      <c r="D41" s="18" t="s">
        <v>33</v>
      </c>
      <c r="E41" s="18">
        <v>1</v>
      </c>
      <c r="F41" s="34">
        <v>20000</v>
      </c>
      <c r="G41" s="27" t="s">
        <v>2</v>
      </c>
      <c r="H41" s="148">
        <v>45809</v>
      </c>
      <c r="I41" s="18" t="s">
        <v>34</v>
      </c>
      <c r="J41" s="18" t="s">
        <v>82</v>
      </c>
      <c r="K41" s="42" t="s">
        <v>242</v>
      </c>
      <c r="M41" s="101"/>
      <c r="N41" s="101"/>
      <c r="O41" s="101"/>
      <c r="P41" s="101"/>
      <c r="Q41" s="142"/>
      <c r="R41" s="153"/>
      <c r="S41" s="101"/>
      <c r="T41" s="101"/>
      <c r="U41" s="145"/>
      <c r="V41" s="101"/>
      <c r="W41" s="144"/>
      <c r="X41" s="101"/>
      <c r="Y41" s="101"/>
      <c r="Z41" s="101"/>
      <c r="AA41" s="101"/>
      <c r="AB41" s="101"/>
      <c r="AC41" s="101"/>
    </row>
    <row r="42" spans="2:29" ht="84" x14ac:dyDescent="0.2">
      <c r="B42" s="43" t="s">
        <v>46</v>
      </c>
      <c r="C42" s="29" t="s">
        <v>132</v>
      </c>
      <c r="D42" s="18" t="s">
        <v>221</v>
      </c>
      <c r="E42" s="18">
        <v>2000</v>
      </c>
      <c r="F42" s="34">
        <v>15000</v>
      </c>
      <c r="G42" s="27" t="s">
        <v>2</v>
      </c>
      <c r="H42" s="148">
        <v>45748</v>
      </c>
      <c r="I42" s="18" t="s">
        <v>86</v>
      </c>
      <c r="J42" s="18" t="s">
        <v>82</v>
      </c>
      <c r="K42" s="42" t="s">
        <v>233</v>
      </c>
      <c r="M42" s="101"/>
      <c r="N42" s="101"/>
      <c r="O42" s="101"/>
      <c r="P42" s="101"/>
      <c r="Q42" s="142"/>
      <c r="R42" s="145"/>
      <c r="S42" s="101"/>
      <c r="T42" s="101"/>
      <c r="U42" s="144"/>
      <c r="V42" s="101"/>
      <c r="W42" s="101"/>
      <c r="X42" s="101"/>
      <c r="Y42" s="101"/>
      <c r="Z42" s="101"/>
      <c r="AA42" s="101"/>
      <c r="AB42" s="101"/>
      <c r="AC42" s="101"/>
    </row>
    <row r="43" spans="2:29" ht="60" x14ac:dyDescent="0.2">
      <c r="B43" s="43" t="s">
        <v>46</v>
      </c>
      <c r="C43" s="18" t="s">
        <v>136</v>
      </c>
      <c r="D43" s="18" t="s">
        <v>216</v>
      </c>
      <c r="E43" s="18">
        <v>300</v>
      </c>
      <c r="F43" s="34">
        <v>12000</v>
      </c>
      <c r="G43" s="27" t="s">
        <v>2</v>
      </c>
      <c r="H43" s="148">
        <v>45748</v>
      </c>
      <c r="I43" s="18" t="s">
        <v>137</v>
      </c>
      <c r="J43" s="18" t="s">
        <v>82</v>
      </c>
      <c r="K43" s="42" t="s">
        <v>234</v>
      </c>
      <c r="M43" s="101"/>
      <c r="N43" s="101"/>
      <c r="O43" s="101"/>
      <c r="P43" s="101"/>
      <c r="Q43" s="142"/>
      <c r="R43" s="145"/>
      <c r="S43" s="101"/>
      <c r="T43" s="101"/>
      <c r="U43" s="144"/>
      <c r="V43" s="101"/>
      <c r="W43" s="101"/>
      <c r="X43" s="101"/>
      <c r="Y43" s="101"/>
      <c r="Z43" s="101"/>
      <c r="AA43" s="101"/>
      <c r="AB43" s="101"/>
      <c r="AC43" s="101"/>
    </row>
    <row r="44" spans="2:29" ht="36" x14ac:dyDescent="0.2">
      <c r="B44" s="43" t="s">
        <v>46</v>
      </c>
      <c r="C44" s="30" t="s">
        <v>139</v>
      </c>
      <c r="D44" s="18" t="s">
        <v>40</v>
      </c>
      <c r="E44" s="18">
        <v>1000</v>
      </c>
      <c r="F44" s="34">
        <v>12000</v>
      </c>
      <c r="G44" s="27" t="s">
        <v>2</v>
      </c>
      <c r="H44" s="148">
        <v>45748</v>
      </c>
      <c r="I44" s="18" t="s">
        <v>86</v>
      </c>
      <c r="J44" s="18" t="s">
        <v>82</v>
      </c>
      <c r="K44" s="42" t="s">
        <v>235</v>
      </c>
      <c r="M44" s="101"/>
      <c r="N44" s="101"/>
      <c r="O44" s="101"/>
      <c r="P44" s="101"/>
      <c r="Q44" s="142"/>
      <c r="R44" s="145"/>
      <c r="S44" s="101"/>
      <c r="T44" s="101"/>
      <c r="U44" s="144"/>
      <c r="V44" s="101"/>
      <c r="W44" s="101"/>
      <c r="X44" s="101"/>
      <c r="Y44" s="101"/>
      <c r="Z44" s="101"/>
      <c r="AA44" s="101"/>
      <c r="AB44" s="101"/>
      <c r="AC44" s="101"/>
    </row>
    <row r="45" spans="2:29" ht="24" x14ac:dyDescent="0.2">
      <c r="B45" s="43" t="s">
        <v>46</v>
      </c>
      <c r="C45" s="29" t="s">
        <v>141</v>
      </c>
      <c r="D45" s="18" t="s">
        <v>40</v>
      </c>
      <c r="E45" s="22">
        <v>2</v>
      </c>
      <c r="F45" s="34">
        <v>10500</v>
      </c>
      <c r="G45" s="27" t="s">
        <v>2</v>
      </c>
      <c r="H45" s="148">
        <v>45717</v>
      </c>
      <c r="I45" s="18" t="s">
        <v>41</v>
      </c>
      <c r="J45" s="18" t="s">
        <v>109</v>
      </c>
      <c r="K45" s="42" t="s">
        <v>217</v>
      </c>
      <c r="M45" s="101"/>
      <c r="N45" s="101"/>
      <c r="O45" s="101"/>
      <c r="P45" s="101"/>
      <c r="Q45" s="142"/>
      <c r="R45" s="101"/>
      <c r="S45" s="145"/>
      <c r="T45" s="144"/>
      <c r="U45" s="101"/>
      <c r="V45" s="101"/>
      <c r="W45" s="101"/>
      <c r="X45" s="101"/>
      <c r="Y45" s="101"/>
      <c r="Z45" s="101"/>
      <c r="AA45" s="101"/>
      <c r="AB45" s="101"/>
      <c r="AC45" s="101"/>
    </row>
    <row r="46" spans="2:29" ht="24" x14ac:dyDescent="0.2">
      <c r="B46" s="43" t="s">
        <v>46</v>
      </c>
      <c r="C46" s="29" t="s">
        <v>143</v>
      </c>
      <c r="D46" s="18" t="s">
        <v>40</v>
      </c>
      <c r="E46" s="18">
        <v>10</v>
      </c>
      <c r="F46" s="34">
        <v>10000</v>
      </c>
      <c r="G46" s="27" t="s">
        <v>2</v>
      </c>
      <c r="H46" s="18" t="s">
        <v>59</v>
      </c>
      <c r="I46" s="18" t="s">
        <v>86</v>
      </c>
      <c r="J46" s="18" t="s">
        <v>82</v>
      </c>
      <c r="K46" s="42" t="s">
        <v>218</v>
      </c>
      <c r="M46" s="101"/>
      <c r="N46" s="101"/>
      <c r="O46" s="101"/>
      <c r="P46" s="101"/>
      <c r="Q46" s="142"/>
      <c r="R46" s="145"/>
      <c r="S46" s="101"/>
      <c r="T46" s="101"/>
      <c r="U46" s="144"/>
      <c r="V46" s="101"/>
      <c r="W46" s="101"/>
      <c r="X46" s="101"/>
      <c r="Y46" s="101"/>
      <c r="Z46" s="101"/>
      <c r="AA46" s="101"/>
      <c r="AB46" s="101"/>
      <c r="AC46" s="101"/>
    </row>
    <row r="47" spans="2:29" ht="84" x14ac:dyDescent="0.2">
      <c r="B47" s="43" t="s">
        <v>46</v>
      </c>
      <c r="C47" s="18" t="s">
        <v>144</v>
      </c>
      <c r="D47" s="18" t="s">
        <v>212</v>
      </c>
      <c r="E47" s="23">
        <v>12</v>
      </c>
      <c r="F47" s="33">
        <v>10000</v>
      </c>
      <c r="G47" s="24" t="s">
        <v>29</v>
      </c>
      <c r="H47" s="149">
        <v>45901</v>
      </c>
      <c r="I47" s="23" t="s">
        <v>145</v>
      </c>
      <c r="J47" s="23" t="s">
        <v>146</v>
      </c>
      <c r="K47" s="42" t="s">
        <v>147</v>
      </c>
      <c r="M47" s="101"/>
      <c r="N47" s="101"/>
      <c r="O47" s="101"/>
      <c r="P47" s="101"/>
      <c r="Q47" s="142"/>
      <c r="R47" s="101"/>
      <c r="S47" s="101"/>
      <c r="T47" s="101"/>
      <c r="U47" s="101"/>
      <c r="V47" s="101"/>
      <c r="W47" s="145"/>
      <c r="X47" s="101"/>
      <c r="Y47" s="101"/>
      <c r="Z47" s="144"/>
      <c r="AA47" s="101"/>
      <c r="AB47" s="101"/>
      <c r="AC47" s="101"/>
    </row>
    <row r="48" spans="2:29" ht="84" x14ac:dyDescent="0.2">
      <c r="B48" s="43" t="s">
        <v>46</v>
      </c>
      <c r="C48" s="29" t="s">
        <v>148</v>
      </c>
      <c r="D48" s="18" t="s">
        <v>222</v>
      </c>
      <c r="E48" s="18">
        <v>300</v>
      </c>
      <c r="F48" s="34">
        <v>8500</v>
      </c>
      <c r="G48" s="27" t="s">
        <v>2</v>
      </c>
      <c r="H48" s="148">
        <v>45748</v>
      </c>
      <c r="I48" s="18" t="s">
        <v>86</v>
      </c>
      <c r="J48" s="18" t="s">
        <v>82</v>
      </c>
      <c r="K48" s="42" t="s">
        <v>233</v>
      </c>
      <c r="M48" s="101"/>
      <c r="N48" s="101"/>
      <c r="O48" s="101"/>
      <c r="P48" s="101"/>
      <c r="Q48" s="142"/>
      <c r="R48" s="145"/>
      <c r="S48" s="101"/>
      <c r="T48" s="101"/>
      <c r="U48" s="144"/>
      <c r="V48" s="101"/>
      <c r="W48" s="101"/>
      <c r="X48" s="101"/>
      <c r="Y48" s="101"/>
      <c r="Z48" s="101"/>
      <c r="AA48" s="101"/>
      <c r="AB48" s="101"/>
      <c r="AC48" s="101"/>
    </row>
    <row r="49" spans="2:29" ht="27.75" customHeight="1" x14ac:dyDescent="0.2">
      <c r="B49" s="43" t="s">
        <v>46</v>
      </c>
      <c r="C49" s="30" t="s">
        <v>149</v>
      </c>
      <c r="D49" s="18" t="s">
        <v>40</v>
      </c>
      <c r="E49" s="26">
        <v>4</v>
      </c>
      <c r="F49" s="34">
        <v>8400</v>
      </c>
      <c r="G49" s="27" t="s">
        <v>2</v>
      </c>
      <c r="H49" s="148">
        <v>45717</v>
      </c>
      <c r="I49" s="18" t="s">
        <v>34</v>
      </c>
      <c r="J49" s="18" t="s">
        <v>109</v>
      </c>
      <c r="K49" s="42" t="s">
        <v>214</v>
      </c>
      <c r="M49" s="101"/>
      <c r="N49" s="101"/>
      <c r="O49" s="101"/>
      <c r="P49" s="101"/>
      <c r="Q49" s="142"/>
      <c r="R49" s="101"/>
      <c r="S49" s="145"/>
      <c r="T49" s="144"/>
      <c r="U49" s="101"/>
      <c r="V49" s="101"/>
      <c r="W49" s="101"/>
      <c r="X49" s="101"/>
      <c r="Y49" s="101"/>
      <c r="Z49" s="101"/>
      <c r="AA49" s="101"/>
      <c r="AB49" s="101"/>
      <c r="AC49" s="101"/>
    </row>
    <row r="50" spans="2:29" ht="24" x14ac:dyDescent="0.2">
      <c r="B50" s="43" t="s">
        <v>46</v>
      </c>
      <c r="C50" s="30" t="s">
        <v>151</v>
      </c>
      <c r="D50" s="18" t="s">
        <v>40</v>
      </c>
      <c r="E50" s="18">
        <v>4</v>
      </c>
      <c r="F50" s="34">
        <v>8000</v>
      </c>
      <c r="G50" s="27" t="s">
        <v>2</v>
      </c>
      <c r="H50" s="148">
        <v>45962</v>
      </c>
      <c r="I50" s="18" t="s">
        <v>152</v>
      </c>
      <c r="J50" s="18" t="s">
        <v>82</v>
      </c>
      <c r="K50" s="42" t="s">
        <v>153</v>
      </c>
      <c r="M50" s="101"/>
      <c r="N50" s="101"/>
      <c r="O50" s="101"/>
      <c r="P50" s="101"/>
      <c r="Q50" s="142"/>
      <c r="R50" s="101"/>
      <c r="S50" s="101"/>
      <c r="T50" s="101"/>
      <c r="U50" s="101"/>
      <c r="V50" s="101"/>
      <c r="W50" s="101"/>
      <c r="X50" s="101"/>
      <c r="Y50" s="145"/>
      <c r="Z50" s="101"/>
      <c r="AA50" s="101"/>
      <c r="AB50" s="144"/>
      <c r="AC50" s="101"/>
    </row>
    <row r="51" spans="2:29" ht="108" x14ac:dyDescent="0.2">
      <c r="B51" s="43" t="s">
        <v>46</v>
      </c>
      <c r="C51" s="22" t="s">
        <v>154</v>
      </c>
      <c r="D51" s="18" t="s">
        <v>212</v>
      </c>
      <c r="E51" s="23">
        <v>12</v>
      </c>
      <c r="F51" s="33">
        <v>7000</v>
      </c>
      <c r="G51" s="24" t="s">
        <v>11</v>
      </c>
      <c r="H51" s="149">
        <v>45748</v>
      </c>
      <c r="I51" s="23" t="s">
        <v>152</v>
      </c>
      <c r="J51" s="23" t="s">
        <v>109</v>
      </c>
      <c r="K51" s="42" t="s">
        <v>155</v>
      </c>
      <c r="M51" s="101"/>
      <c r="N51" s="101"/>
      <c r="O51" s="101"/>
      <c r="P51" s="101"/>
      <c r="Q51" s="142"/>
      <c r="R51" s="145"/>
      <c r="S51" s="101"/>
      <c r="T51" s="101"/>
      <c r="U51" s="144"/>
      <c r="V51" s="101"/>
      <c r="W51" s="101"/>
      <c r="X51" s="101"/>
      <c r="Y51" s="101"/>
      <c r="Z51" s="101"/>
      <c r="AA51" s="101"/>
      <c r="AB51" s="101"/>
      <c r="AC51" s="101"/>
    </row>
    <row r="52" spans="2:29" ht="84" x14ac:dyDescent="0.2">
      <c r="B52" s="43" t="s">
        <v>46</v>
      </c>
      <c r="C52" s="29" t="s">
        <v>156</v>
      </c>
      <c r="D52" s="18" t="s">
        <v>223</v>
      </c>
      <c r="E52" s="18">
        <v>200</v>
      </c>
      <c r="F52" s="34">
        <v>7000</v>
      </c>
      <c r="G52" s="27" t="s">
        <v>2</v>
      </c>
      <c r="H52" s="148">
        <v>45748</v>
      </c>
      <c r="I52" s="18" t="s">
        <v>86</v>
      </c>
      <c r="J52" s="18" t="s">
        <v>82</v>
      </c>
      <c r="K52" s="42" t="s">
        <v>233</v>
      </c>
      <c r="M52" s="101"/>
      <c r="N52" s="101"/>
      <c r="O52" s="101"/>
      <c r="P52" s="101"/>
      <c r="Q52" s="142"/>
      <c r="R52" s="145"/>
      <c r="S52" s="101"/>
      <c r="T52" s="101"/>
      <c r="U52" s="144"/>
      <c r="V52" s="101"/>
      <c r="W52" s="101"/>
      <c r="X52" s="101"/>
      <c r="Y52" s="101"/>
      <c r="Z52" s="101"/>
      <c r="AA52" s="101"/>
      <c r="AB52" s="101"/>
      <c r="AC52" s="101"/>
    </row>
    <row r="53" spans="2:29" ht="60" x14ac:dyDescent="0.2">
      <c r="B53" s="43" t="s">
        <v>46</v>
      </c>
      <c r="C53" s="29" t="s">
        <v>157</v>
      </c>
      <c r="D53" s="18" t="s">
        <v>215</v>
      </c>
      <c r="E53" s="22">
        <v>600</v>
      </c>
      <c r="F53" s="34">
        <v>6000</v>
      </c>
      <c r="G53" s="27" t="s">
        <v>2</v>
      </c>
      <c r="H53" s="148">
        <v>45658</v>
      </c>
      <c r="I53" s="18" t="s">
        <v>34</v>
      </c>
      <c r="J53" s="18" t="s">
        <v>82</v>
      </c>
      <c r="K53" s="42" t="s">
        <v>158</v>
      </c>
      <c r="M53" s="101"/>
      <c r="N53" s="101"/>
      <c r="O53" s="101"/>
      <c r="P53" s="145"/>
      <c r="Q53" s="142"/>
      <c r="R53" s="144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</row>
    <row r="54" spans="2:29" ht="24" x14ac:dyDescent="0.2">
      <c r="B54" s="43" t="s">
        <v>46</v>
      </c>
      <c r="C54" s="29" t="s">
        <v>224</v>
      </c>
      <c r="D54" s="18" t="s">
        <v>40</v>
      </c>
      <c r="E54" s="18">
        <v>100</v>
      </c>
      <c r="F54" s="34">
        <v>5000</v>
      </c>
      <c r="G54" s="27" t="s">
        <v>2</v>
      </c>
      <c r="H54" s="148">
        <v>45962</v>
      </c>
      <c r="I54" s="18" t="s">
        <v>86</v>
      </c>
      <c r="J54" s="18" t="s">
        <v>82</v>
      </c>
      <c r="K54" s="42" t="s">
        <v>225</v>
      </c>
      <c r="M54" s="101"/>
      <c r="N54" s="101"/>
      <c r="O54" s="101"/>
      <c r="P54" s="101"/>
      <c r="Q54" s="142"/>
      <c r="R54" s="101"/>
      <c r="S54" s="101"/>
      <c r="T54" s="101"/>
      <c r="U54" s="101"/>
      <c r="V54" s="101"/>
      <c r="W54" s="101"/>
      <c r="X54" s="101"/>
      <c r="Y54" s="145"/>
      <c r="Z54" s="101"/>
      <c r="AA54" s="101"/>
      <c r="AB54" s="144"/>
      <c r="AC54" s="101"/>
    </row>
    <row r="55" spans="2:29" ht="24" x14ac:dyDescent="0.2">
      <c r="B55" s="43" t="s">
        <v>46</v>
      </c>
      <c r="C55" s="30" t="s">
        <v>160</v>
      </c>
      <c r="D55" s="18" t="s">
        <v>40</v>
      </c>
      <c r="E55" s="18">
        <v>3</v>
      </c>
      <c r="F55" s="34">
        <v>4000</v>
      </c>
      <c r="G55" s="27" t="s">
        <v>2</v>
      </c>
      <c r="H55" s="148">
        <v>45809</v>
      </c>
      <c r="I55" s="18" t="s">
        <v>34</v>
      </c>
      <c r="J55" s="18" t="s">
        <v>82</v>
      </c>
      <c r="K55" s="42" t="s">
        <v>226</v>
      </c>
      <c r="M55" s="101"/>
      <c r="N55" s="101"/>
      <c r="O55" s="101"/>
      <c r="P55" s="101"/>
      <c r="Q55" s="142"/>
      <c r="R55" s="101"/>
      <c r="S55" s="101"/>
      <c r="T55" s="145"/>
      <c r="U55" s="101"/>
      <c r="V55" s="101"/>
      <c r="W55" s="144"/>
      <c r="X55" s="101"/>
      <c r="Y55" s="101"/>
      <c r="Z55" s="101"/>
      <c r="AA55" s="101"/>
      <c r="AB55" s="101"/>
      <c r="AC55" s="101"/>
    </row>
    <row r="56" spans="2:29" ht="84" x14ac:dyDescent="0.2">
      <c r="B56" s="43" t="s">
        <v>46</v>
      </c>
      <c r="C56" s="29" t="s">
        <v>162</v>
      </c>
      <c r="D56" s="18" t="s">
        <v>223</v>
      </c>
      <c r="E56" s="18">
        <v>200</v>
      </c>
      <c r="F56" s="34">
        <v>3500</v>
      </c>
      <c r="G56" s="27" t="s">
        <v>2</v>
      </c>
      <c r="H56" s="148">
        <v>45748</v>
      </c>
      <c r="I56" s="18" t="s">
        <v>86</v>
      </c>
      <c r="J56" s="18" t="s">
        <v>82</v>
      </c>
      <c r="K56" s="42" t="s">
        <v>233</v>
      </c>
      <c r="M56" s="101"/>
      <c r="N56" s="101"/>
      <c r="O56" s="101"/>
      <c r="P56" s="101"/>
      <c r="Q56" s="142"/>
      <c r="R56" s="145"/>
      <c r="S56" s="101"/>
      <c r="T56" s="101"/>
      <c r="U56" s="144"/>
      <c r="V56" s="101"/>
      <c r="W56" s="101"/>
      <c r="X56" s="101"/>
      <c r="Y56" s="101"/>
      <c r="Z56" s="101"/>
      <c r="AA56" s="101"/>
      <c r="AB56" s="101"/>
      <c r="AC56" s="101"/>
    </row>
    <row r="57" spans="2:29" ht="84" x14ac:dyDescent="0.2">
      <c r="B57" s="43" t="s">
        <v>46</v>
      </c>
      <c r="C57" s="18" t="s">
        <v>163</v>
      </c>
      <c r="D57" s="18" t="s">
        <v>40</v>
      </c>
      <c r="E57" s="18">
        <v>75</v>
      </c>
      <c r="F57" s="27">
        <v>2253.75</v>
      </c>
      <c r="G57" s="27" t="s">
        <v>2</v>
      </c>
      <c r="H57" s="150">
        <v>45748</v>
      </c>
      <c r="I57" s="18" t="s">
        <v>86</v>
      </c>
      <c r="J57" s="18" t="s">
        <v>82</v>
      </c>
      <c r="K57" s="42" t="s">
        <v>236</v>
      </c>
      <c r="M57" s="101"/>
      <c r="N57" s="101"/>
      <c r="O57" s="101"/>
      <c r="P57" s="101"/>
      <c r="Q57" s="142"/>
      <c r="R57" s="145"/>
      <c r="S57" s="101"/>
      <c r="T57" s="101"/>
      <c r="U57" s="144"/>
      <c r="V57" s="101"/>
      <c r="W57" s="101"/>
      <c r="X57" s="101"/>
      <c r="Y57" s="101"/>
      <c r="Z57" s="101"/>
      <c r="AA57" s="101"/>
      <c r="AB57" s="101"/>
      <c r="AC57" s="101"/>
    </row>
    <row r="58" spans="2:29" ht="24" x14ac:dyDescent="0.2">
      <c r="B58" s="43" t="s">
        <v>46</v>
      </c>
      <c r="C58" s="30" t="s">
        <v>165</v>
      </c>
      <c r="D58" s="18" t="s">
        <v>40</v>
      </c>
      <c r="E58" s="18">
        <v>4</v>
      </c>
      <c r="F58" s="27">
        <v>2000</v>
      </c>
      <c r="G58" s="27" t="s">
        <v>2</v>
      </c>
      <c r="H58" s="148">
        <v>45870</v>
      </c>
      <c r="I58" s="18" t="s">
        <v>34</v>
      </c>
      <c r="J58" s="18" t="s">
        <v>82</v>
      </c>
      <c r="K58" s="42" t="s">
        <v>166</v>
      </c>
      <c r="M58" s="101"/>
      <c r="N58" s="101"/>
      <c r="O58" s="101"/>
      <c r="P58" s="101"/>
      <c r="Q58" s="142"/>
      <c r="R58" s="101"/>
      <c r="S58" s="101"/>
      <c r="T58" s="101"/>
      <c r="U58" s="101"/>
      <c r="V58" s="145"/>
      <c r="W58" s="101"/>
      <c r="X58" s="101"/>
      <c r="Y58" s="144"/>
      <c r="Z58" s="101"/>
      <c r="AA58" s="101"/>
      <c r="AB58" s="101"/>
      <c r="AC58" s="101"/>
    </row>
    <row r="59" spans="2:29" ht="24" x14ac:dyDescent="0.2">
      <c r="B59" s="43" t="s">
        <v>46</v>
      </c>
      <c r="C59" s="30" t="s">
        <v>167</v>
      </c>
      <c r="D59" s="18" t="s">
        <v>40</v>
      </c>
      <c r="E59" s="18">
        <v>10</v>
      </c>
      <c r="F59" s="27">
        <v>1500</v>
      </c>
      <c r="G59" s="18" t="s">
        <v>2</v>
      </c>
      <c r="H59" s="148">
        <v>45717</v>
      </c>
      <c r="I59" s="18" t="s">
        <v>81</v>
      </c>
      <c r="J59" s="18" t="s">
        <v>82</v>
      </c>
      <c r="K59" s="42" t="s">
        <v>237</v>
      </c>
      <c r="M59" s="101"/>
      <c r="N59" s="101"/>
      <c r="O59" s="101"/>
      <c r="P59" s="101"/>
      <c r="Q59" s="142"/>
      <c r="R59" s="145"/>
      <c r="S59" s="101"/>
      <c r="T59" s="144"/>
      <c r="U59" s="101"/>
      <c r="V59" s="101"/>
      <c r="W59" s="101"/>
      <c r="X59" s="101"/>
      <c r="Y59" s="101"/>
      <c r="Z59" s="101"/>
      <c r="AA59" s="101"/>
      <c r="AB59" s="101"/>
      <c r="AC59" s="101"/>
    </row>
    <row r="60" spans="2:29" ht="24" x14ac:dyDescent="0.2">
      <c r="B60" s="43" t="s">
        <v>46</v>
      </c>
      <c r="C60" s="30" t="s">
        <v>169</v>
      </c>
      <c r="D60" s="18" t="s">
        <v>40</v>
      </c>
      <c r="E60" s="18">
        <v>10</v>
      </c>
      <c r="F60" s="34">
        <v>1000</v>
      </c>
      <c r="G60" s="27" t="s">
        <v>2</v>
      </c>
      <c r="H60" s="148">
        <v>45809</v>
      </c>
      <c r="I60" s="18" t="s">
        <v>86</v>
      </c>
      <c r="J60" s="18" t="s">
        <v>82</v>
      </c>
      <c r="K60" s="42" t="s">
        <v>170</v>
      </c>
      <c r="M60" s="101"/>
      <c r="N60" s="101"/>
      <c r="O60" s="101"/>
      <c r="P60" s="101"/>
      <c r="Q60" s="142"/>
      <c r="R60" s="101"/>
      <c r="S60" s="101"/>
      <c r="T60" s="145"/>
      <c r="U60" s="101"/>
      <c r="V60" s="101"/>
      <c r="W60" s="144"/>
      <c r="X60" s="101"/>
      <c r="Y60" s="101"/>
      <c r="Z60" s="101"/>
      <c r="AA60" s="101"/>
      <c r="AB60" s="101"/>
      <c r="AC60" s="101"/>
    </row>
    <row r="61" spans="2:29" ht="156" x14ac:dyDescent="0.2">
      <c r="B61" s="43" t="s">
        <v>46</v>
      </c>
      <c r="C61" s="29" t="s">
        <v>171</v>
      </c>
      <c r="D61" s="18" t="s">
        <v>40</v>
      </c>
      <c r="E61" s="23">
        <v>12</v>
      </c>
      <c r="F61" s="33">
        <f>80*12</f>
        <v>960</v>
      </c>
      <c r="G61" s="24" t="s">
        <v>29</v>
      </c>
      <c r="H61" s="25" t="s">
        <v>103</v>
      </c>
      <c r="I61" s="23" t="s">
        <v>34</v>
      </c>
      <c r="J61" s="23" t="s">
        <v>109</v>
      </c>
      <c r="K61" s="42" t="s">
        <v>172</v>
      </c>
      <c r="M61" s="101"/>
      <c r="N61" s="101"/>
      <c r="O61" s="101"/>
      <c r="P61" s="101"/>
      <c r="Q61" s="142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</row>
    <row r="62" spans="2:29" ht="24" x14ac:dyDescent="0.2">
      <c r="B62" s="43" t="s">
        <v>46</v>
      </c>
      <c r="C62" s="30" t="s">
        <v>173</v>
      </c>
      <c r="D62" s="18" t="s">
        <v>40</v>
      </c>
      <c r="E62" s="18">
        <v>1</v>
      </c>
      <c r="F62" s="34">
        <v>650</v>
      </c>
      <c r="G62" s="27" t="s">
        <v>2</v>
      </c>
      <c r="H62" s="148">
        <v>45778</v>
      </c>
      <c r="I62" s="18" t="s">
        <v>34</v>
      </c>
      <c r="J62" s="18" t="s">
        <v>82</v>
      </c>
      <c r="K62" s="42" t="s">
        <v>174</v>
      </c>
      <c r="M62" s="101"/>
      <c r="N62" s="101"/>
      <c r="O62" s="101"/>
      <c r="P62" s="101"/>
      <c r="Q62" s="142"/>
      <c r="R62" s="101"/>
      <c r="S62" s="145"/>
      <c r="T62" s="101"/>
      <c r="U62" s="101"/>
      <c r="V62" s="144"/>
      <c r="W62" s="101"/>
      <c r="X62" s="101"/>
      <c r="Y62" s="101"/>
      <c r="Z62" s="101"/>
      <c r="AA62" s="101"/>
      <c r="AB62" s="101"/>
      <c r="AC62" s="101"/>
    </row>
    <row r="63" spans="2:29" ht="24" x14ac:dyDescent="0.2">
      <c r="B63" s="43" t="s">
        <v>46</v>
      </c>
      <c r="C63" s="30" t="s">
        <v>175</v>
      </c>
      <c r="D63" s="18" t="s">
        <v>40</v>
      </c>
      <c r="E63" s="18">
        <v>1</v>
      </c>
      <c r="F63" s="34">
        <v>500</v>
      </c>
      <c r="G63" s="27" t="s">
        <v>2</v>
      </c>
      <c r="H63" s="148">
        <v>45658</v>
      </c>
      <c r="I63" s="18" t="s">
        <v>34</v>
      </c>
      <c r="J63" s="18" t="s">
        <v>82</v>
      </c>
      <c r="K63" s="42" t="s">
        <v>174</v>
      </c>
      <c r="M63" s="101"/>
      <c r="N63" s="101"/>
      <c r="O63" s="101"/>
      <c r="P63" s="145"/>
      <c r="Q63" s="142"/>
      <c r="R63" s="144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</row>
    <row r="64" spans="2:29" ht="24" x14ac:dyDescent="0.2">
      <c r="B64" s="43" t="s">
        <v>46</v>
      </c>
      <c r="C64" s="30" t="s">
        <v>176</v>
      </c>
      <c r="D64" s="18" t="s">
        <v>212</v>
      </c>
      <c r="E64" s="26">
        <v>12</v>
      </c>
      <c r="F64" s="34">
        <v>300</v>
      </c>
      <c r="G64" s="27" t="s">
        <v>2</v>
      </c>
      <c r="H64" s="148">
        <v>45717</v>
      </c>
      <c r="I64" s="18" t="s">
        <v>41</v>
      </c>
      <c r="J64" s="18" t="s">
        <v>82</v>
      </c>
      <c r="K64" s="53" t="s">
        <v>227</v>
      </c>
      <c r="M64" s="101"/>
      <c r="N64" s="101"/>
      <c r="O64" s="101"/>
      <c r="P64" s="101"/>
      <c r="Q64" s="142"/>
      <c r="R64" s="145"/>
      <c r="S64" s="101"/>
      <c r="T64" s="144"/>
      <c r="U64" s="101"/>
      <c r="V64" s="101"/>
      <c r="W64" s="101"/>
      <c r="X64" s="101"/>
      <c r="Y64" s="101"/>
      <c r="Z64" s="101"/>
      <c r="AA64" s="101"/>
      <c r="AB64" s="101"/>
      <c r="AC64" s="101"/>
    </row>
    <row r="65" spans="2:29" ht="24.75" thickBot="1" x14ac:dyDescent="0.25">
      <c r="B65" s="48" t="s">
        <v>46</v>
      </c>
      <c r="C65" s="49" t="s">
        <v>177</v>
      </c>
      <c r="D65" s="50" t="s">
        <v>40</v>
      </c>
      <c r="E65" s="50">
        <v>4</v>
      </c>
      <c r="F65" s="51">
        <v>250</v>
      </c>
      <c r="G65" s="52" t="s">
        <v>2</v>
      </c>
      <c r="H65" s="68">
        <v>45717</v>
      </c>
      <c r="I65" s="50" t="s">
        <v>41</v>
      </c>
      <c r="J65" s="50" t="s">
        <v>109</v>
      </c>
      <c r="K65" s="53" t="s">
        <v>227</v>
      </c>
      <c r="M65" s="101"/>
      <c r="N65" s="101"/>
      <c r="O65" s="101"/>
      <c r="P65" s="101"/>
      <c r="Q65" s="142"/>
      <c r="R65" s="101"/>
      <c r="S65" s="145"/>
      <c r="T65" s="144"/>
      <c r="U65" s="101"/>
      <c r="V65" s="101"/>
      <c r="W65" s="101"/>
      <c r="X65" s="101"/>
      <c r="Y65" s="101"/>
      <c r="Z65" s="101"/>
      <c r="AA65" s="101"/>
      <c r="AB65" s="101"/>
      <c r="AC65" s="101"/>
    </row>
    <row r="66" spans="2:29" ht="25.5" customHeight="1" thickBot="1" x14ac:dyDescent="0.25">
      <c r="B66" s="176" t="s">
        <v>178</v>
      </c>
      <c r="C66" s="177"/>
      <c r="D66" s="177"/>
      <c r="E66" s="178"/>
      <c r="F66" s="54">
        <f>SUM(F30:F65)</f>
        <v>1162773.8900000001</v>
      </c>
      <c r="G66" s="179"/>
      <c r="H66" s="180"/>
      <c r="I66" s="180"/>
      <c r="J66" s="180"/>
      <c r="K66" s="181"/>
    </row>
    <row r="67" spans="2:29" ht="15.75" customHeight="1" thickBot="1" x14ac:dyDescent="0.25">
      <c r="N67" s="145"/>
      <c r="O67" s="195" t="s">
        <v>240</v>
      </c>
      <c r="P67" s="195"/>
      <c r="Q67" s="195"/>
      <c r="R67" s="195"/>
      <c r="S67" s="195"/>
      <c r="T67" s="195"/>
    </row>
    <row r="68" spans="2:29" ht="15.75" customHeight="1" thickBot="1" x14ac:dyDescent="0.25">
      <c r="B68" s="173" t="s">
        <v>206</v>
      </c>
      <c r="C68" s="174"/>
      <c r="D68" s="174"/>
      <c r="E68" s="175"/>
      <c r="F68" s="139">
        <f>F66+F29+F20+F17+F14</f>
        <v>2412487.44</v>
      </c>
      <c r="G68" s="200"/>
      <c r="H68" s="201"/>
      <c r="I68" s="201"/>
      <c r="J68" s="201"/>
      <c r="K68" s="202"/>
      <c r="N68" s="144"/>
      <c r="O68" s="196" t="s">
        <v>239</v>
      </c>
      <c r="P68" s="197"/>
      <c r="Q68" s="197"/>
      <c r="R68" s="197"/>
      <c r="S68" s="197"/>
      <c r="T68" s="198"/>
    </row>
    <row r="69" spans="2:29" ht="28.5" customHeight="1" thickBot="1" x14ac:dyDescent="0.25">
      <c r="B69" s="173" t="s">
        <v>250</v>
      </c>
      <c r="C69" s="174"/>
      <c r="D69" s="174"/>
      <c r="E69" s="175"/>
      <c r="F69" s="139">
        <v>2469841</v>
      </c>
      <c r="G69" s="200"/>
      <c r="H69" s="201"/>
      <c r="I69" s="201"/>
      <c r="J69" s="201"/>
      <c r="K69" s="202"/>
      <c r="N69" s="205"/>
      <c r="O69" s="154"/>
      <c r="P69" s="154"/>
      <c r="Q69" s="154"/>
      <c r="R69" s="154"/>
      <c r="S69" s="154"/>
      <c r="T69" s="154"/>
    </row>
    <row r="71" spans="2:29" ht="46.5" customHeight="1" x14ac:dyDescent="0.2">
      <c r="B71" s="151" t="s">
        <v>245</v>
      </c>
      <c r="C71" s="101" t="s">
        <v>246</v>
      </c>
    </row>
    <row r="72" spans="2:29" ht="51" x14ac:dyDescent="0.2">
      <c r="B72" s="152" t="s">
        <v>245</v>
      </c>
      <c r="C72" s="101" t="s">
        <v>247</v>
      </c>
      <c r="F72" s="140"/>
    </row>
    <row r="73" spans="2:29" ht="29.25" customHeight="1" x14ac:dyDescent="0.2">
      <c r="B73" s="155" t="s">
        <v>245</v>
      </c>
      <c r="C73" s="101" t="s">
        <v>249</v>
      </c>
      <c r="F73" s="133"/>
    </row>
    <row r="74" spans="2:29" ht="15.75" customHeight="1" x14ac:dyDescent="0.2">
      <c r="F74" s="140"/>
    </row>
    <row r="75" spans="2:29" ht="15.75" customHeight="1" x14ac:dyDescent="0.2">
      <c r="F75" s="133"/>
    </row>
    <row r="77" spans="2:29" ht="15.75" customHeight="1" x14ac:dyDescent="0.2">
      <c r="F77" s="112"/>
    </row>
    <row r="78" spans="2:29" ht="15.75" customHeight="1" x14ac:dyDescent="0.2">
      <c r="F78" s="32"/>
    </row>
  </sheetData>
  <mergeCells count="49">
    <mergeCell ref="B6:C6"/>
    <mergeCell ref="E6:H6"/>
    <mergeCell ref="B3:K3"/>
    <mergeCell ref="B5:C5"/>
    <mergeCell ref="E5:H5"/>
    <mergeCell ref="E8:E9"/>
    <mergeCell ref="F8:F9"/>
    <mergeCell ref="G8:G9"/>
    <mergeCell ref="U8:U9"/>
    <mergeCell ref="B68:E68"/>
    <mergeCell ref="G68:K68"/>
    <mergeCell ref="B17:E17"/>
    <mergeCell ref="G17:K17"/>
    <mergeCell ref="B20:E20"/>
    <mergeCell ref="G20:K20"/>
    <mergeCell ref="B29:E29"/>
    <mergeCell ref="G29:K29"/>
    <mergeCell ref="Y8:Y9"/>
    <mergeCell ref="B69:E69"/>
    <mergeCell ref="G69:K69"/>
    <mergeCell ref="M8:M9"/>
    <mergeCell ref="Z8:Z9"/>
    <mergeCell ref="B66:E66"/>
    <mergeCell ref="G66:K66"/>
    <mergeCell ref="H8:H9"/>
    <mergeCell ref="I8:I9"/>
    <mergeCell ref="J8:J9"/>
    <mergeCell ref="K8:K9"/>
    <mergeCell ref="B14:E14"/>
    <mergeCell ref="G14:K14"/>
    <mergeCell ref="B8:B9"/>
    <mergeCell ref="C8:C9"/>
    <mergeCell ref="D8:D9"/>
    <mergeCell ref="M3:AC3"/>
    <mergeCell ref="O67:T67"/>
    <mergeCell ref="O68:T68"/>
    <mergeCell ref="AA8:AA9"/>
    <mergeCell ref="AB8:AB9"/>
    <mergeCell ref="AC8:AC9"/>
    <mergeCell ref="N8:N9"/>
    <mergeCell ref="O8:O9"/>
    <mergeCell ref="P8:P9"/>
    <mergeCell ref="Q8:Q9"/>
    <mergeCell ref="R8:R9"/>
    <mergeCell ref="S8:S9"/>
    <mergeCell ref="T8:T9"/>
    <mergeCell ref="V8:V9"/>
    <mergeCell ref="W8:W9"/>
    <mergeCell ref="X8:X9"/>
  </mergeCells>
  <pageMargins left="0.511811024" right="0.511811024" top="0.78740157499999996" bottom="0.78740157499999996" header="0.31496062000000002" footer="0.31496062000000002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FAVOR ESCOLHER UMA DAS OPÇÕES DISPONÍVEIS" xr:uid="{24A10ED2-4D26-40A4-9D27-F004C666446D}">
          <x14:formula1>
            <xm:f>Listas!$A$2:$A$4</xm:f>
          </x14:formula1>
          <xm:sqref>G20 G17 G14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2AB5E-6B5D-4C79-AD9D-662D47E3D44F}">
  <sheetPr>
    <pageSetUpPr fitToPage="1"/>
  </sheetPr>
  <dimension ref="E11:N17"/>
  <sheetViews>
    <sheetView workbookViewId="0">
      <selection activeCell="E12" sqref="E12:N17"/>
    </sheetView>
  </sheetViews>
  <sheetFormatPr defaultRowHeight="12.75" x14ac:dyDescent="0.2"/>
  <cols>
    <col min="6" max="6" width="25.7109375" customWidth="1"/>
    <col min="9" max="9" width="15" customWidth="1"/>
    <col min="12" max="12" width="15.140625" customWidth="1"/>
    <col min="13" max="13" width="23.7109375" bestFit="1" customWidth="1"/>
    <col min="14" max="14" width="23.85546875" customWidth="1"/>
  </cols>
  <sheetData>
    <row r="11" spans="5:14" ht="13.5" thickBot="1" x14ac:dyDescent="0.25"/>
    <row r="12" spans="5:14" ht="48" x14ac:dyDescent="0.2">
      <c r="E12" s="91" t="s">
        <v>31</v>
      </c>
      <c r="F12" s="92" t="s">
        <v>44</v>
      </c>
      <c r="G12" s="92" t="s">
        <v>40</v>
      </c>
      <c r="H12" s="92">
        <v>5</v>
      </c>
      <c r="I12" s="93">
        <v>35000</v>
      </c>
      <c r="J12" s="93" t="s">
        <v>2</v>
      </c>
      <c r="K12" s="94">
        <v>45777</v>
      </c>
      <c r="L12" s="95" t="s">
        <v>182</v>
      </c>
      <c r="M12" s="92" t="s">
        <v>42</v>
      </c>
      <c r="N12" s="96" t="s">
        <v>45</v>
      </c>
    </row>
    <row r="13" spans="5:14" ht="72" x14ac:dyDescent="0.2">
      <c r="E13" s="43" t="s">
        <v>53</v>
      </c>
      <c r="F13" s="18" t="s">
        <v>61</v>
      </c>
      <c r="G13" s="18" t="s">
        <v>40</v>
      </c>
      <c r="H13" s="18">
        <v>1</v>
      </c>
      <c r="I13" s="27">
        <v>20000</v>
      </c>
      <c r="J13" s="27" t="s">
        <v>2</v>
      </c>
      <c r="K13" s="18" t="s">
        <v>62</v>
      </c>
      <c r="L13" s="18" t="s">
        <v>183</v>
      </c>
      <c r="M13" s="18" t="s">
        <v>56</v>
      </c>
      <c r="N13" s="42" t="s">
        <v>63</v>
      </c>
    </row>
    <row r="14" spans="5:14" ht="60" x14ac:dyDescent="0.2">
      <c r="E14" s="43" t="s">
        <v>53</v>
      </c>
      <c r="F14" s="18" t="s">
        <v>64</v>
      </c>
      <c r="G14" s="18" t="s">
        <v>40</v>
      </c>
      <c r="H14" s="18">
        <v>1</v>
      </c>
      <c r="I14" s="27">
        <v>20000</v>
      </c>
      <c r="J14" s="27" t="s">
        <v>2</v>
      </c>
      <c r="K14" s="18" t="s">
        <v>65</v>
      </c>
      <c r="L14" s="18" t="s">
        <v>184</v>
      </c>
      <c r="M14" s="18" t="s">
        <v>56</v>
      </c>
      <c r="N14" s="42" t="s">
        <v>66</v>
      </c>
    </row>
    <row r="15" spans="5:14" ht="48" x14ac:dyDescent="0.2">
      <c r="E15" s="43" t="s">
        <v>53</v>
      </c>
      <c r="F15" s="18" t="s">
        <v>61</v>
      </c>
      <c r="G15" s="18" t="s">
        <v>40</v>
      </c>
      <c r="H15" s="18">
        <v>1</v>
      </c>
      <c r="I15" s="27">
        <v>20000</v>
      </c>
      <c r="J15" s="27" t="s">
        <v>2</v>
      </c>
      <c r="K15" s="18" t="s">
        <v>65</v>
      </c>
      <c r="L15" s="18" t="s">
        <v>184</v>
      </c>
      <c r="M15" s="18" t="s">
        <v>67</v>
      </c>
      <c r="N15" s="42" t="s">
        <v>68</v>
      </c>
    </row>
    <row r="16" spans="5:14" ht="48" x14ac:dyDescent="0.2">
      <c r="E16" s="43" t="s">
        <v>77</v>
      </c>
      <c r="F16" s="18" t="s">
        <v>94</v>
      </c>
      <c r="G16" s="18" t="s">
        <v>33</v>
      </c>
      <c r="H16" s="18">
        <v>10</v>
      </c>
      <c r="I16" s="27">
        <v>40000</v>
      </c>
      <c r="J16" s="18" t="s">
        <v>2</v>
      </c>
      <c r="K16" s="18" t="s">
        <v>80</v>
      </c>
      <c r="L16" s="18" t="s">
        <v>81</v>
      </c>
      <c r="M16" s="18" t="s">
        <v>82</v>
      </c>
      <c r="N16" s="42" t="s">
        <v>95</v>
      </c>
    </row>
    <row r="17" spans="5:14" ht="13.5" thickBot="1" x14ac:dyDescent="0.25">
      <c r="E17" s="203" t="s">
        <v>194</v>
      </c>
      <c r="F17" s="204"/>
      <c r="G17" s="204"/>
      <c r="H17" s="204"/>
      <c r="I17" s="97">
        <f>SUM(I12:I16)</f>
        <v>135000</v>
      </c>
      <c r="J17" s="98"/>
      <c r="K17" s="98"/>
      <c r="L17" s="98"/>
      <c r="M17" s="98"/>
      <c r="N17" s="99"/>
    </row>
  </sheetData>
  <mergeCells count="1">
    <mergeCell ref="E17:H17"/>
  </mergeCells>
  <pageMargins left="0.511811024" right="0.511811024" top="0.78740157499999996" bottom="0.78740157499999996" header="0.31496062000000002" footer="0.31496062000000002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24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29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0928-107D-42E0-ACA3-C9B472DD3A44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IFERROR(IF(INDEX(#REF!,MATCH(LEFT(PCA!#REF!,6),#REF!,0))&lt;&gt;"",INDEX(#REF!,MATCH(LEFT(PCA!#REF!,6),#REF!,0)),""),"")</f>
        <v/>
      </c>
    </row>
    <row r="2" spans="1:1" x14ac:dyDescent="0.2">
      <c r="A2" s="16" t="str">
        <f>IFERROR(IF(INDEX(#REF!,MATCH(LEFT(PCA!#REF!,6),#REF!,0))&lt;&gt;"",INDEX(#REF!,MATCH(LEFT(PCA!#REF!,6),#REF!,0)),""),"")</f>
        <v/>
      </c>
    </row>
    <row r="3" spans="1:1" x14ac:dyDescent="0.2">
      <c r="A3" s="16" t="str">
        <f>IFERROR(IF(INDEX(#REF!,MATCH(LEFT(PCA!#REF!,6),#REF!,0))&lt;&gt;"",INDEX(#REF!,MATCH(LEFT(PCA!#REF!,6),#REF!,0)),""),"")</f>
        <v/>
      </c>
    </row>
    <row r="4" spans="1:1" x14ac:dyDescent="0.2">
      <c r="A4" s="16" t="str">
        <f>IFERROR(IF(INDEX(#REF!,MATCH(LEFT(PCA!#REF!,6),#REF!,0))&lt;&gt;"",INDEX(#REF!,MATCH(LEFT(PCA!#REF!,6),#REF!,0)),""),"")</f>
        <v/>
      </c>
    </row>
    <row r="5" spans="1:1" x14ac:dyDescent="0.2">
      <c r="A5" s="16" t="str">
        <f>IFERROR(IF(INDEX(#REF!,MATCH(LEFT(PCA!#REF!,6),#REF!,0))&lt;&gt;"",INDEX(#REF!,MATCH(LEFT(PCA!#REF!,6),#REF!,0)),""),"")</f>
        <v/>
      </c>
    </row>
    <row r="6" spans="1:1" x14ac:dyDescent="0.2">
      <c r="A6" s="16" t="str">
        <f>IFERROR(IF(INDEX(#REF!,MATCH(LEFT(PCA!#REF!,6),#REF!,0))&lt;&gt;"",INDEX(#REF!,MATCH(LEFT(PCA!#REF!,6),#REF!,0)),""),"")</f>
        <v/>
      </c>
    </row>
    <row r="7" spans="1:1" x14ac:dyDescent="0.2">
      <c r="A7" s="16" t="str">
        <f>IFERROR(IF(INDEX(#REF!,MATCH(LEFT(PCA!#REF!,6),#REF!,0))&lt;&gt;"",INDEX(#REF!,MATCH(LEFT(PCA!#REF!,6),#REF!,0)),""),"")</f>
        <v/>
      </c>
    </row>
    <row r="8" spans="1:1" x14ac:dyDescent="0.2">
      <c r="A8" s="16" t="str">
        <f>IFERROR(IF(INDEX(#REF!,MATCH(LEFT(PCA!#REF!,6),#REF!,0))&lt;&gt;"",INDEX(#REF!,MATCH(LEFT(PCA!#REF!,6),#REF!,0)),""),"")</f>
        <v/>
      </c>
    </row>
    <row r="9" spans="1:1" x14ac:dyDescent="0.2">
      <c r="A9" s="16" t="str">
        <f>IFERROR(IF(INDEX(#REF!,MATCH(LEFT(PCA!#REF!,6),#REF!,0))&lt;&gt;"",INDEX(#REF!,MATCH(LEFT(PCA!#REF!,6),#REF!,0)),""),"")</f>
        <v/>
      </c>
    </row>
    <row r="10" spans="1:1" x14ac:dyDescent="0.2">
      <c r="A10" s="16" t="str">
        <f>IFERROR(IF(INDEX(#REF!,MATCH(LEFT(PCA!#REF!,6),#REF!,0))&lt;&gt;"",INDEX(#REF!,MATCH(LEFT(PCA!#REF!,6),#REF!,0)),""),"")</f>
        <v/>
      </c>
    </row>
    <row r="11" spans="1:1" x14ac:dyDescent="0.2">
      <c r="A11" s="16" t="str">
        <f>IFERROR(IF(INDEX(#REF!,MATCH(LEFT(PCA!#REF!,6),#REF!,0))&lt;&gt;"",INDEX(#REF!,MATCH(LEFT(PCA!#REF!,6),#REF!,0)),""),"")</f>
        <v/>
      </c>
    </row>
    <row r="12" spans="1:1" x14ac:dyDescent="0.2">
      <c r="A12" s="16" t="str">
        <f>IFERROR(IF(INDEX(#REF!,MATCH(LEFT(PCA!#REF!,6),#REF!,0))&lt;&gt;"",INDEX(#REF!,MATCH(LEFT(PCA!#REF!,6),#REF!,0)),""),"")</f>
        <v/>
      </c>
    </row>
    <row r="13" spans="1:1" x14ac:dyDescent="0.2">
      <c r="A13" s="16" t="str">
        <f>IFERROR(IF(INDEX(#REF!,MATCH(LEFT(PCA!#REF!,6),#REF!,0))&lt;&gt;"",INDEX(#REF!,MATCH(LEFT(PCA!#REF!,6),#REF!,0)),""),"")</f>
        <v/>
      </c>
    </row>
    <row r="14" spans="1:1" x14ac:dyDescent="0.2">
      <c r="A14" s="16" t="str">
        <f>IFERROR(IF(INDEX(#REF!,MATCH(LEFT(PCA!#REF!,6),#REF!,0))&lt;&gt;"",INDEX(#REF!,MATCH(LEFT(PCA!#REF!,6),#REF!,0)),""),"")</f>
        <v/>
      </c>
    </row>
    <row r="15" spans="1:1" x14ac:dyDescent="0.2">
      <c r="A15" s="16" t="str">
        <f>IFERROR(IF(INDEX(#REF!,MATCH(LEFT(PCA!#REF!,6),#REF!,0))&lt;&gt;"",INDEX(#REF!,MATCH(LEFT(PCA!#REF!,6),#REF!,0)),""),"")</f>
        <v/>
      </c>
    </row>
    <row r="16" spans="1:1" x14ac:dyDescent="0.2">
      <c r="A16" s="16" t="str">
        <f>IFERROR(IF(INDEX(#REF!,MATCH(LEFT(PCA!#REF!,6),#REF!,0))&lt;&gt;"",INDEX(#REF!,MATCH(LEFT(PCA!#REF!,6),#REF!,0)),""),"")</f>
        <v/>
      </c>
    </row>
    <row r="17" spans="1:1" x14ac:dyDescent="0.2">
      <c r="A17" s="16" t="str">
        <f>IFERROR(IF(INDEX(#REF!,MATCH(LEFT(PCA!#REF!,6),#REF!,0))&lt;&gt;"",INDEX(#REF!,MATCH(LEFT(PCA!#REF!,6),#REF!,0)),""),"")</f>
        <v/>
      </c>
    </row>
    <row r="18" spans="1:1" x14ac:dyDescent="0.2">
      <c r="A18" s="16" t="str">
        <f>IFERROR(IF(INDEX(#REF!,MATCH(LEFT(PCA!#REF!,6),#REF!,0))&lt;&gt;"",INDEX(#REF!,MATCH(LEFT(PCA!#REF!,6),#REF!,0)),""),"")</f>
        <v/>
      </c>
    </row>
    <row r="19" spans="1:1" x14ac:dyDescent="0.2">
      <c r="A19" s="16" t="str">
        <f>IFERROR(IF(INDEX(#REF!,MATCH(LEFT(PCA!#REF!,6),#REF!,0))&lt;&gt;"",INDEX(#REF!,MATCH(LEFT(PCA!#REF!,6),#REF!,0)),""),"")</f>
        <v/>
      </c>
    </row>
    <row r="20" spans="1:1" x14ac:dyDescent="0.2">
      <c r="A20" s="16" t="str">
        <f>IFERROR(IF(INDEX(#REF!,MATCH(LEFT(PCA!#REF!,6),#REF!,0))&lt;&gt;"",INDEX(#REF!,MATCH(LEFT(PCA!#REF!,6),#REF!,0)),""),"")</f>
        <v/>
      </c>
    </row>
    <row r="21" spans="1:1" x14ac:dyDescent="0.2">
      <c r="A21" s="16" t="str">
        <f>IFERROR(IF(INDEX(#REF!,MATCH(LEFT(PCA!#REF!,6),#REF!,0))&lt;&gt;"",INDEX(#REF!,MATCH(LEFT(PCA!#REF!,6),#REF!,0)),""),"")</f>
        <v/>
      </c>
    </row>
    <row r="22" spans="1:1" x14ac:dyDescent="0.2">
      <c r="A22" s="16" t="str">
        <f>IFERROR(IF(INDEX(#REF!,MATCH(LEFT(PCA!#REF!,6),#REF!,0))&lt;&gt;"",INDEX(#REF!,MATCH(LEFT(PCA!#REF!,6),#REF!,0)),""),"")</f>
        <v/>
      </c>
    </row>
    <row r="23" spans="1:1" x14ac:dyDescent="0.2">
      <c r="A23" s="16" t="str">
        <f>IFERROR(IF(INDEX(#REF!,MATCH(LEFT(PCA!#REF!,6),#REF!,0))&lt;&gt;"",INDEX(#REF!,MATCH(LEFT(PCA!#REF!,6),#REF!,0)),""),"")</f>
        <v/>
      </c>
    </row>
    <row r="24" spans="1:1" x14ac:dyDescent="0.2">
      <c r="A24" s="16" t="str">
        <f>IFERROR(IF(INDEX(#REF!,MATCH(LEFT(PCA!#REF!,6),#REF!,0))&lt;&gt;"",INDEX(#REF!,MATCH(LEFT(PCA!#REF!,6),#REF!,0)),""),"")</f>
        <v/>
      </c>
    </row>
    <row r="25" spans="1:1" x14ac:dyDescent="0.2">
      <c r="A25" s="16" t="str">
        <f>IFERROR(IF(INDEX(#REF!,MATCH(LEFT(PCA!#REF!,6),#REF!,0))&lt;&gt;"",INDEX(#REF!,MATCH(LEFT(PCA!#REF!,6),#REF!,0)),""),"")</f>
        <v/>
      </c>
    </row>
    <row r="26" spans="1:1" x14ac:dyDescent="0.2">
      <c r="A26" s="16" t="str">
        <f>IFERROR(IF(INDEX(#REF!,MATCH(LEFT(PCA!#REF!,6),#REF!,0))&lt;&gt;"",INDEX(#REF!,MATCH(LEFT(PCA!#REF!,6),#REF!,0)),""),"")</f>
        <v/>
      </c>
    </row>
    <row r="27" spans="1:1" x14ac:dyDescent="0.2">
      <c r="A27" s="16" t="str">
        <f>IFERROR(IF(INDEX(#REF!,MATCH(LEFT(PCA!#REF!,6),#REF!,0))&lt;&gt;"",INDEX(#REF!,MATCH(LEFT(PCA!#REF!,6),#REF!,0)),""),"")</f>
        <v/>
      </c>
    </row>
    <row r="28" spans="1:1" x14ac:dyDescent="0.2">
      <c r="A28" s="16" t="str">
        <f>IFERROR(IF(INDEX(#REF!,MATCH(LEFT(PCA!#REF!,6),#REF!,0))&lt;&gt;"",INDEX(#REF!,MATCH(LEFT(PCA!#REF!,6),#REF!,0)),""),"")</f>
        <v/>
      </c>
    </row>
    <row r="29" spans="1:1" x14ac:dyDescent="0.2">
      <c r="A29" s="16" t="str">
        <f>IFERROR(IF(INDEX(#REF!,MATCH(LEFT(PCA!#REF!,6),#REF!,0))&lt;&gt;"",INDEX(#REF!,MATCH(LEFT(PCA!#REF!,6),#REF!,0)),""),"")</f>
        <v/>
      </c>
    </row>
    <row r="30" spans="1:1" x14ac:dyDescent="0.2">
      <c r="A30" s="16" t="str">
        <f>IFERROR(IF(INDEX(#REF!,MATCH(LEFT(PCA!#REF!,6),#REF!,0))&lt;&gt;"",INDEX(#REF!,MATCH(LEFT(PCA!#REF!,6),#REF!,0)),""),"")</f>
        <v/>
      </c>
    </row>
    <row r="31" spans="1:1" x14ac:dyDescent="0.2">
      <c r="A31" s="16" t="str">
        <f>IFERROR(IF(INDEX(#REF!,MATCH(LEFT(PCA!#REF!,6),#REF!,0))&lt;&gt;"",INDEX(#REF!,MATCH(LEFT(PCA!#REF!,6),#REF!,0)),""),"")</f>
        <v/>
      </c>
    </row>
    <row r="32" spans="1:1" x14ac:dyDescent="0.2">
      <c r="A32" s="16" t="str">
        <f>IFERROR(IF(INDEX(#REF!,MATCH(LEFT(PCA!#REF!,6),#REF!,0))&lt;&gt;"",INDEX(#REF!,MATCH(LEFT(PCA!#REF!,6),#REF!,0)),""),"")</f>
        <v/>
      </c>
    </row>
    <row r="33" spans="1:1" x14ac:dyDescent="0.2">
      <c r="A33" s="16" t="str">
        <f>IFERROR(IF(INDEX(#REF!,MATCH(LEFT(PCA!#REF!,6),#REF!,0))&lt;&gt;"",INDEX(#REF!,MATCH(LEFT(PCA!#REF!,6),#REF!,0)),""),"")</f>
        <v/>
      </c>
    </row>
    <row r="34" spans="1:1" x14ac:dyDescent="0.2">
      <c r="A34" s="16" t="str">
        <f>IFERROR(IF(INDEX(#REF!,MATCH(LEFT(PCA!#REF!,6),#REF!,0))&lt;&gt;"",INDEX(#REF!,MATCH(LEFT(PCA!#REF!,6),#REF!,0)),""),"")</f>
        <v/>
      </c>
    </row>
    <row r="35" spans="1:1" x14ac:dyDescent="0.2">
      <c r="A35" s="16" t="str">
        <f>IFERROR(IF(INDEX(#REF!,MATCH(LEFT(PCA!#REF!,6),#REF!,0))&lt;&gt;"",INDEX(#REF!,MATCH(LEFT(PCA!#REF!,6),#REF!,0)),""),"")</f>
        <v/>
      </c>
    </row>
    <row r="36" spans="1:1" x14ac:dyDescent="0.2">
      <c r="A36" s="16" t="str">
        <f>IFERROR(IF(INDEX(#REF!,MATCH(LEFT(PCA!#REF!,6),#REF!,0))&lt;&gt;"",INDEX(#REF!,MATCH(LEFT(PCA!#REF!,6),#REF!,0)),""),"")</f>
        <v/>
      </c>
    </row>
    <row r="37" spans="1:1" x14ac:dyDescent="0.2">
      <c r="A37" s="16" t="str">
        <f>IFERROR(IF(INDEX(#REF!,MATCH(LEFT(PCA!#REF!,6),#REF!,0))&lt;&gt;"",INDEX(#REF!,MATCH(LEFT(PCA!#REF!,6),#REF!,0)),""),"")</f>
        <v/>
      </c>
    </row>
    <row r="38" spans="1:1" x14ac:dyDescent="0.2">
      <c r="A38" s="16" t="str">
        <f>IFERROR(IF(INDEX(#REF!,MATCH(LEFT(PCA!#REF!,6),#REF!,0))&lt;&gt;"",INDEX(#REF!,MATCH(LEFT(PCA!#REF!,6),#REF!,0)),""),"")</f>
        <v/>
      </c>
    </row>
    <row r="39" spans="1:1" x14ac:dyDescent="0.2">
      <c r="A39" s="16" t="str">
        <f>IFERROR(IF(INDEX(#REF!,MATCH(LEFT(PCA!#REF!,6),#REF!,0))&lt;&gt;"",INDEX(#REF!,MATCH(LEFT(PCA!#REF!,6),#REF!,0)),""),"")</f>
        <v/>
      </c>
    </row>
    <row r="40" spans="1:1" x14ac:dyDescent="0.2">
      <c r="A40" s="16" t="str">
        <f>IFERROR(IF(INDEX(#REF!,MATCH(LEFT(PCA!#REF!,6),#REF!,0))&lt;&gt;"",INDEX(#REF!,MATCH(LEFT(PCA!#REF!,6),#REF!,0)),""),"")</f>
        <v/>
      </c>
    </row>
    <row r="41" spans="1:1" x14ac:dyDescent="0.2">
      <c r="A41" s="16" t="str">
        <f>IFERROR(IF(INDEX(#REF!,MATCH(LEFT(PCA!#REF!,6),#REF!,0))&lt;&gt;"",INDEX(#REF!,MATCH(LEFT(PCA!#REF!,6),#REF!,0)),""),"")</f>
        <v/>
      </c>
    </row>
    <row r="42" spans="1:1" x14ac:dyDescent="0.2">
      <c r="A42" s="16" t="str">
        <f>IFERROR(IF(INDEX(#REF!,MATCH(LEFT(PCA!#REF!,6),#REF!,0))&lt;&gt;"",INDEX(#REF!,MATCH(LEFT(PCA!#REF!,6),#REF!,0)),""),"")</f>
        <v/>
      </c>
    </row>
    <row r="43" spans="1:1" x14ac:dyDescent="0.2">
      <c r="A43" s="16" t="str">
        <f>IFERROR(IF(INDEX(#REF!,MATCH(LEFT(PCA!#REF!,6),#REF!,0))&lt;&gt;"",INDEX(#REF!,MATCH(LEFT(PCA!#REF!,6),#REF!,0)),""),"")</f>
        <v/>
      </c>
    </row>
    <row r="44" spans="1:1" x14ac:dyDescent="0.2">
      <c r="A44" s="16" t="str">
        <f>IFERROR(IF(INDEX(#REF!,MATCH(LEFT(PCA!#REF!,6),#REF!,0))&lt;&gt;"",INDEX(#REF!,MATCH(LEFT(PCA!#REF!,6),#REF!,0)),""),"")</f>
        <v/>
      </c>
    </row>
    <row r="45" spans="1:1" x14ac:dyDescent="0.2">
      <c r="A45" s="16" t="str">
        <f>IFERROR(IF(INDEX(#REF!,MATCH(LEFT(PCA!#REF!,6),#REF!,0))&lt;&gt;"",INDEX(#REF!,MATCH(LEFT(PCA!#REF!,6),#REF!,0)),""),"")</f>
        <v/>
      </c>
    </row>
    <row r="46" spans="1:1" x14ac:dyDescent="0.2">
      <c r="A46" s="16" t="str">
        <f>IFERROR(IF(INDEX(#REF!,MATCH(LEFT(PCA!#REF!,6),#REF!,0))&lt;&gt;"",INDEX(#REF!,MATCH(LEFT(PCA!#REF!,6),#REF!,0)),""),"")</f>
        <v/>
      </c>
    </row>
    <row r="47" spans="1:1" x14ac:dyDescent="0.2">
      <c r="A47" s="16" t="str">
        <f>IFERROR(IF(INDEX(#REF!,MATCH(LEFT(PCA!#REF!,6),#REF!,0))&lt;&gt;"",INDEX(#REF!,MATCH(LEFT(PCA!#REF!,6),#REF!,0)),""),"")</f>
        <v/>
      </c>
    </row>
    <row r="48" spans="1:1" x14ac:dyDescent="0.2">
      <c r="A48" s="16" t="str">
        <f>IFERROR(IF(INDEX(#REF!,MATCH(LEFT(PCA!#REF!,6),#REF!,0))&lt;&gt;"",INDEX(#REF!,MATCH(LEFT(PCA!#REF!,6),#REF!,0)),""),"")</f>
        <v/>
      </c>
    </row>
    <row r="49" spans="1:1" x14ac:dyDescent="0.2">
      <c r="A49" s="16" t="str">
        <f>IFERROR(IF(INDEX(#REF!,MATCH(LEFT(PCA!#REF!,6),#REF!,0))&lt;&gt;"",INDEX(#REF!,MATCH(LEFT(PCA!#REF!,6),#REF!,0)),""),"")</f>
        <v/>
      </c>
    </row>
    <row r="50" spans="1:1" x14ac:dyDescent="0.2">
      <c r="A50" s="16" t="str">
        <f>IFERROR(IF(INDEX(#REF!,MATCH(LEFT(PCA!#REF!,6),#REF!,0))&lt;&gt;"",INDEX(#REF!,MATCH(LEFT(PCA!#REF!,6),#REF!,0)),""),"")</f>
        <v/>
      </c>
    </row>
    <row r="51" spans="1:1" x14ac:dyDescent="0.2">
      <c r="A51" s="16" t="str">
        <f>IFERROR(IF(INDEX(#REF!,MATCH(LEFT(PCA!#REF!,6),#REF!,0))&lt;&gt;"",INDEX(#REF!,MATCH(LEFT(PCA!#REF!,6),#REF!,0)),""),"")</f>
        <v/>
      </c>
    </row>
    <row r="52" spans="1:1" x14ac:dyDescent="0.2">
      <c r="A52" s="16" t="str">
        <f>IFERROR(IF(INDEX(#REF!,MATCH(LEFT(PCA!#REF!,6),#REF!,0))&lt;&gt;"",INDEX(#REF!,MATCH(LEFT(PCA!#REF!,6),#REF!,0)),""),"")</f>
        <v/>
      </c>
    </row>
    <row r="53" spans="1:1" x14ac:dyDescent="0.2">
      <c r="A53" s="16" t="str">
        <f>IFERROR(IF(INDEX(#REF!,MATCH(LEFT(PCA!#REF!,6),#REF!,0))&lt;&gt;"",INDEX(#REF!,MATCH(LEFT(PCA!#REF!,6),#REF!,0)),""),"")</f>
        <v/>
      </c>
    </row>
    <row r="54" spans="1:1" x14ac:dyDescent="0.2">
      <c r="A54" s="16" t="str">
        <f>IFERROR(IF(INDEX(#REF!,MATCH(LEFT(PCA!#REF!,6),#REF!,0))&lt;&gt;"",INDEX(#REF!,MATCH(LEFT(PCA!#REF!,6),#REF!,0)),""),"")</f>
        <v/>
      </c>
    </row>
    <row r="55" spans="1:1" x14ac:dyDescent="0.2">
      <c r="A55" s="16" t="str">
        <f>IFERROR(IF(INDEX(#REF!,MATCH(LEFT(PCA!#REF!,6),#REF!,0))&lt;&gt;"",INDEX(#REF!,MATCH(LEFT(PCA!#REF!,6),#REF!,0)),""),"")</f>
        <v/>
      </c>
    </row>
    <row r="56" spans="1:1" x14ac:dyDescent="0.2">
      <c r="A56" s="16" t="str">
        <f>IFERROR(IF(INDEX(#REF!,MATCH(LEFT(PCA!#REF!,6),#REF!,0))&lt;&gt;"",INDEX(#REF!,MATCH(LEFT(PCA!#REF!,6),#REF!,0)),""),"")</f>
        <v/>
      </c>
    </row>
    <row r="57" spans="1:1" x14ac:dyDescent="0.2">
      <c r="A57" s="16" t="str">
        <f>IFERROR(IF(INDEX(#REF!,MATCH(LEFT(PCA!#REF!,6),#REF!,0))&lt;&gt;"",INDEX(#REF!,MATCH(LEFT(PCA!#REF!,6),#REF!,0)),""),"")</f>
        <v/>
      </c>
    </row>
    <row r="58" spans="1:1" x14ac:dyDescent="0.2">
      <c r="A58" s="16" t="str">
        <f>IFERROR(IF(INDEX(#REF!,MATCH(LEFT(PCA!#REF!,6),#REF!,0))&lt;&gt;"",INDEX(#REF!,MATCH(LEFT(PCA!#REF!,6),#REF!,0)),""),"")</f>
        <v/>
      </c>
    </row>
    <row r="59" spans="1:1" x14ac:dyDescent="0.2">
      <c r="A59" s="16" t="str">
        <f>IFERROR(IF(INDEX(#REF!,MATCH(LEFT(PCA!#REF!,6),#REF!,0))&lt;&gt;"",INDEX(#REF!,MATCH(LEFT(PCA!#REF!,6),#REF!,0)),""),"")</f>
        <v/>
      </c>
    </row>
    <row r="60" spans="1:1" x14ac:dyDescent="0.2">
      <c r="A60" s="16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Orientações</vt:lpstr>
      <vt:lpstr>PCA</vt:lpstr>
      <vt:lpstr>PCA REVISADO após teto</vt:lpstr>
      <vt:lpstr>PCA final com exclusão</vt:lpstr>
      <vt:lpstr>Planilha1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Amanda Ferreira Lichtenheld</cp:lastModifiedBy>
  <cp:lastPrinted>2025-03-26T13:17:54Z</cp:lastPrinted>
  <dcterms:created xsi:type="dcterms:W3CDTF">2024-04-04T15:56:39Z</dcterms:created>
  <dcterms:modified xsi:type="dcterms:W3CDTF">2025-03-26T13:26:24Z</dcterms:modified>
</cp:coreProperties>
</file>