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andressa.silva\Downloads\"/>
    </mc:Choice>
  </mc:AlternateContent>
  <xr:revisionPtr revIDLastSave="0" documentId="13_ncr:1_{F777DFC6-C2EF-45BD-AD3B-FBC9071E0C2A}" xr6:coauthVersionLast="47" xr6:coauthVersionMax="47" xr10:uidLastSave="{00000000-0000-0000-0000-000000000000}"/>
  <bookViews>
    <workbookView xWindow="-28920" yWindow="-30" windowWidth="29040" windowHeight="15720" xr2:uid="{00000000-000D-0000-FFFF-FFFF00000000}"/>
  </bookViews>
  <sheets>
    <sheet name="PCA" sheetId="1" r:id="rId1"/>
    <sheet name="Listas" sheetId="2" state="hidden" r:id="rId2"/>
    <sheet name="1" sheetId="7" state="veryHidden" r:id="rId3"/>
  </sheets>
  <externalReferences>
    <externalReference r:id="rId4"/>
  </externalReferences>
  <definedNames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81029"/>
</workbook>
</file>

<file path=xl/calcChain.xml><?xml version="1.0" encoding="utf-8"?>
<calcChain xmlns="http://schemas.openxmlformats.org/spreadsheetml/2006/main">
  <c r="F16" i="1" l="1"/>
  <c r="E68" i="1"/>
  <c r="F55" i="1"/>
  <c r="D45" i="1"/>
  <c r="D47" i="1" s="1"/>
  <c r="D55" i="1" s="1"/>
  <c r="D68" i="1" s="1"/>
  <c r="D44" i="1" s="1"/>
  <c r="F44" i="1"/>
  <c r="E40" i="1"/>
  <c r="E43" i="1" s="1"/>
  <c r="F36" i="1"/>
  <c r="D33" i="1"/>
  <c r="D36" i="1" s="1"/>
  <c r="F32" i="1"/>
  <c r="F27" i="1"/>
  <c r="F26" i="1"/>
  <c r="F24" i="1"/>
  <c r="F31" i="1" s="1"/>
  <c r="F23" i="1"/>
  <c r="F21" i="1"/>
  <c r="F72" i="1" l="1"/>
  <c r="R6" i="1"/>
  <c r="S6" i="1"/>
  <c r="T6" i="1"/>
  <c r="U6" i="1"/>
  <c r="V6" i="1"/>
  <c r="W6" i="1"/>
  <c r="X6" i="1"/>
  <c r="S5" i="1"/>
  <c r="T5" i="1"/>
  <c r="U5" i="1"/>
  <c r="V5" i="1"/>
  <c r="W5" i="1"/>
  <c r="X5" i="1"/>
  <c r="R5" i="1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F75" i="1" l="1"/>
</calcChain>
</file>

<file path=xl/sharedStrings.xml><?xml version="1.0" encoding="utf-8"?>
<sst xmlns="http://schemas.openxmlformats.org/spreadsheetml/2006/main" count="789" uniqueCount="291">
  <si>
    <t>Tipo de Contratação</t>
  </si>
  <si>
    <t>Objeto Resumido</t>
  </si>
  <si>
    <t>Unidade de Medida</t>
  </si>
  <si>
    <t>Quantidade Estimada</t>
  </si>
  <si>
    <t>Baixo</t>
  </si>
  <si>
    <t>Médio</t>
  </si>
  <si>
    <t>Alto</t>
  </si>
  <si>
    <t>ÓRGÃO OU ENTIDADE</t>
  </si>
  <si>
    <t>ÁREA RESPONSÁVEL PELA CONSOLIDAÇÃO</t>
  </si>
  <si>
    <t>observações</t>
  </si>
  <si>
    <t>Prazo</t>
  </si>
  <si>
    <t>Nível de Complexidade</t>
  </si>
  <si>
    <t>Observações</t>
  </si>
  <si>
    <t>Classificação orçamentária</t>
  </si>
  <si>
    <t>Agente de contratação ou fiscal</t>
  </si>
  <si>
    <t>Setor Demandante</t>
  </si>
  <si>
    <t>Fonte de Recursos</t>
  </si>
  <si>
    <t>Fonte de recurso</t>
  </si>
  <si>
    <t>Plano de Contratações Anual - Exercício 2026</t>
  </si>
  <si>
    <t>RECURSOS DE CAIXA DO TESOURO</t>
  </si>
  <si>
    <t>RECURSOS VINCULADOS DO TESOURO</t>
  </si>
  <si>
    <t>RECURSOS DE ARRECADAÇÃO PRÓPRIA DAS AUTARQUIAS</t>
  </si>
  <si>
    <t>RECURSOS VINCULADOS DAS AUTARQUIAS</t>
  </si>
  <si>
    <t>RECURSOS DO ORÇAMENTO DE INVESTIMENTO</t>
  </si>
  <si>
    <t>RECURSOS EXTRAORÇAMENTÁRIOS</t>
  </si>
  <si>
    <t>NÃO DEFINIDO</t>
  </si>
  <si>
    <t>NOVA</t>
  </si>
  <si>
    <t>EXISTENTE NÃO RENOVÁVEL</t>
  </si>
  <si>
    <t>EXISTENTE A SER RENOVADA</t>
  </si>
  <si>
    <t>TOTAL CONSOLIDADO POR FONTE DE RECURSO E GRUPO DE DESPESA</t>
  </si>
  <si>
    <t>GND</t>
  </si>
  <si>
    <t>MODALIDADE DE APLICAÇÃO*</t>
  </si>
  <si>
    <t>ELEMENTO DE DESPESA</t>
  </si>
  <si>
    <t>Estimativa preliminar do valor para 2026 (R$)</t>
  </si>
  <si>
    <t>0 - NÃO DEFINIDO</t>
  </si>
  <si>
    <t>1 - PESSOAL E ENCARGOS SOCIAIS</t>
  </si>
  <si>
    <t>2 - JUROS E ENCARGOS DA DÍVIDA</t>
  </si>
  <si>
    <t>3 - OUTRAS DESPESAS CORRENTES</t>
  </si>
  <si>
    <t>4 - INVESTIMENTOS</t>
  </si>
  <si>
    <t>5 - INVERSÕES FINANCEIRAS</t>
  </si>
  <si>
    <t>6 - AMORTIZAÇÃO DA DÍVIDA</t>
  </si>
  <si>
    <t>9 - RESERVA DE CONTINGÊNCIA</t>
  </si>
  <si>
    <t>00 - NÃO DEFINIDO</t>
  </si>
  <si>
    <t>20 - TRANSFERÊNCIAS À UNIÃO</t>
  </si>
  <si>
    <t>22 - EXECUÇÃO ORÇAMENTÁRIA DELEGADA À UNIÃO</t>
  </si>
  <si>
    <t>30 - TRANSFERÊNCIAS A ESTADOS E AO DISTRITO FEDERAL</t>
  </si>
  <si>
    <t>31 - TRANSFERÊNCIAS A ESTADOS E AO DISTRITO FEDERAL - FUNDO A FUNDO</t>
  </si>
  <si>
    <t>32 - EXECUÇÃO ORÇAMENTÁRIA DELEGADA A ESTADOS E AO DISTRITO FEDERAL</t>
  </si>
  <si>
    <t>35 - TRANSFERÊNCIAS FUNDO A FUNDO AOS ESTADOS E AO DISTRITO FEDERAL À CONTA DE RECURSOS DE QUE TRATAM OS §§ 1º E 2º DO ART. 24 DA LEI COMPLEMENTAR Nº 141, DE 2012</t>
  </si>
  <si>
    <t xml:space="preserve">36 - TRANSFERÊNCIAS FUNDO A FUNDO AOS ESTADOS E AO DISTRITO FEDERAL À CONTA DE RECURSOS DE QUE TRATA O ART. 25 DA LEI COMPLEMENTAR Nº 141, DE 2012 </t>
  </si>
  <si>
    <t>40 - TRANSFERÊNCIAS A MUNICÍPIOS</t>
  </si>
  <si>
    <t>41 - TRANSFERÊNCIAS A MUNICÍPIOS - FUNDO A FUNDO</t>
  </si>
  <si>
    <t>42 - EXECUÇÃO ORÇAMENTÁRIA DELEGADA A MUNICÍPIOS</t>
  </si>
  <si>
    <t>45 - TRANSFERÊNCIAS FUNDO A FUNDO AOS MUNICÍPIOS À CONTA DE RECURSOS DE QUE TRATAM OS §§ 1º E 2º DO ART. 24 DA LEI COMPLEMENTAR Nº 141, DE 2012</t>
  </si>
  <si>
    <t>46 - TRANSFERÊNCIAS FUNDO A FUNDO AOS MUNICÍPIOS À CONTA DE RECURSOS DE QUE TRATA O ART. 25 DA LEI COMPLEMENTAR Nº 141, DE 2012</t>
  </si>
  <si>
    <t>50 - TRANSFERÊNCIAS A INSTITUIÇÕES PRIVADAS SEM FINS LUCRATIVOS</t>
  </si>
  <si>
    <t>60 - TRANSFERÊNCIAS A INSTITUIÇÕES PRIVADAS COM FINS LUCRATIVOS</t>
  </si>
  <si>
    <t>67 - EXECUÇÃO DE CONTRATO DE PARCERIA PÚBLICO-PRIVADA - PPP</t>
  </si>
  <si>
    <t>70 - TRANSFERÊNCIAS A INSTITUIÇÕES MULTIGOVERNAMENTAIS</t>
  </si>
  <si>
    <t>71 - TRANSFERÊNCIAS A CONSÓRCIOS PÚBLICOS MEDIANTE CONTRATO DE RATEIO</t>
  </si>
  <si>
    <t>72 - EXECUÇÃO ORÇAMENTÁRIA DELEGADA A CONSÓRCIOS PÚBLICOS</t>
  </si>
  <si>
    <t>73 - TRANSFERÊNCIAS A CONSÓRCIOS PÚBLICOS MEDIANTE CONTRATO DE RATEIO À CONTA DE RECURSOS DE QUE TRATAM OS §§ 1º E 2º DO ART. 24 DA LEI COMPLEMENTAR Nº 141, DE 2012</t>
  </si>
  <si>
    <t>74 - TRANSFERÊNCIAS A CONSÓRCIOS PÚBLICOS MEDIANTE CONTRATO DE RATEIO À CONTA DE RECURSOS DE QUE TRATA O ART. 25 DA LEI COMPLEMENTAR Nº 141, DE 2012</t>
  </si>
  <si>
    <t>75 - TRANSFERÊNCIAS A INSTITUIÇÕES MULTIGOVERNAMENTAIS À CONTA DE RECURSOS DE QUE TRATAM OS §§ 1º E 2º DO ART. 24 DA LEI COMPLEMENTAR Nº 141, DE 2012</t>
  </si>
  <si>
    <t>76 - TRANSFERÊNCIAS A INSTITUIÇÕES MULTIGOVERNAMENTAIS À CONTA DE RECURSOS DE QUE TRATA O ART. 25 DA LEI COMPLEMENTAR Nº 141, DE 2012</t>
  </si>
  <si>
    <t>80 - TRANSFERÊNCIAS AO EXTERIOR</t>
  </si>
  <si>
    <t>90 - APLICAÇÕES DIRETAS</t>
  </si>
  <si>
    <t>91 - APLICAÇÃO DIRETA DECORRENTE DE OPERAÇÃO ENTRE ÓRGÃOS, FUNDOS E ENTIDADES INTEGRANTES DOS ORÇAMENTOS FISCAL E DA SEGURIDADE SOCIAL</t>
  </si>
  <si>
    <t>92 - APLICAÇÃO DIRETA DE RECURSOS RECEBIDOS DE OUTROS ENTES DA FEDERAÇÃO DECORRENTES DE DELEGAÇÃO OU DESCENTRALIZAÇÃO</t>
  </si>
  <si>
    <t>93 - APLICAÇÃO DIRETA DECORRENTE DE OPERAÇÃO DE ÓRGÃOS, FUNDOS E ENTIDADES INTEGRANTES DOS ORÇAMENTOS FISCAL E DA SEGURIDADE SOCIAL COM CONSÓRCIO PÚBLICO DO QUAL O ENTE PARTICIPE</t>
  </si>
  <si>
    <t>94 - APLICAÇÃO DIRETA DECORRENTE DE OPERAÇÃO DE ÓRGÃOS, FUNDOS E ENTIDADES INTEGRANTES DOS ORÇAMENTOS FISCAL E DA SEGURIDADE SOCIAL COM CONSÓRCIO PÚBLICO DO QUAL O ENTE NÃO PARTICIPE</t>
  </si>
  <si>
    <t>95 - APLICAÇÃO DIRETA À CONTA DE RECURSOS DE QUE TRATAM OS §§ 1º E 2º DO ART. 24 DA LEI COMPLEMENTAR Nº 141, DE 2012</t>
  </si>
  <si>
    <t>96 - APLICAÇÃO DIRETA À CONTA DE RECURSOS DE QUE TRATA O ART. 25 DA LEI COMPLEMENTAR Nº 141, DE 2012</t>
  </si>
  <si>
    <t>99 - A DEFINIR</t>
  </si>
  <si>
    <t>01 - APOSENTADORIAS DO RPPS, RESERVA REMUNERADA E REFORMAS DOS MILITARES</t>
  </si>
  <si>
    <t>03 - PENSÕES DO RPPS E DO MILITAR</t>
  </si>
  <si>
    <t>04 - CONTRATAÇÃO POR TEMPO DETERMINADO</t>
  </si>
  <si>
    <t>05 - OUTROS BENEFÍCIOS PREVIDENCIÁRIOS DO SERVIDOR OU DO MILITAR</t>
  </si>
  <si>
    <t>06 - BENEFÍCIO MENSAL AO DEFICIENTE E AO IDOSO</t>
  </si>
  <si>
    <t>07 - CONTRIBUIÇÃO A ENTIDADES FECHADAS DE PREVIDÊNCIA</t>
  </si>
  <si>
    <t>08 - OUTROS BENEFÍCIOS ASSISTENCIAIS DO SERVIDOR E DO MILITAR</t>
  </si>
  <si>
    <t>09 - SALÁRIO-FAMÍLIA</t>
  </si>
  <si>
    <t>10 - SEGURO DESEMPREGO E ABONO SALARIAL</t>
  </si>
  <si>
    <t>11 - VENCIMENTOS E VANTAGENS FIXAS - PESSOAL CIVIL</t>
  </si>
  <si>
    <t>12 - VENCIMENTOS E VANTAGENS FIXAS - PESSOAL MILITAR</t>
  </si>
  <si>
    <t>13 - OBRIGAÇÕES PATRONAIS</t>
  </si>
  <si>
    <t>14 - DIÁRIAS -  CIVIL</t>
  </si>
  <si>
    <t>15 - DIÁRIAS -  MILITAR</t>
  </si>
  <si>
    <t>16 - OUTRAS DESPESAS VARIÁVEIS - PESSOAL CIVIL</t>
  </si>
  <si>
    <t>17 - OUTRAS DESPESAS VARIÁVEIS - PESSOAL MILITAR</t>
  </si>
  <si>
    <t>18 - AUXÍLIO FINANCEIRO A ESTUDANTES</t>
  </si>
  <si>
    <t>19 - AUXÍLIO-FARDAMENTO</t>
  </si>
  <si>
    <t>20 - AUXÍLIO FINANCEIRO A PESQUISADORES</t>
  </si>
  <si>
    <t>21 - JUROS SOBRE A DÍVIDA POR CONTRATO</t>
  </si>
  <si>
    <t>22 - OUTROS ENCARGOS SOBRE A DÍVIDA POR CONTRATO</t>
  </si>
  <si>
    <t>23 - JUROS, DESÁGIOS E DESCONTOS DA DÍVIDA MOBILIÁRIA</t>
  </si>
  <si>
    <t>24 - OUTROS ENCARGOS SOBRE A DÍVIDA MOBILIÁRIA</t>
  </si>
  <si>
    <t>25 - ENCARGOS SOBRE OPERAÇÕES DE CRÉDITO POR ANTECIPAÇÃO DA RECEITA</t>
  </si>
  <si>
    <t>26 - OBRIGAÇÕES DECORRENTES DE POLÍTICA MONETÁRIA</t>
  </si>
  <si>
    <t>27 - ENCARGOS PELA HONRA DE AVAIS, GARANTIAS, SEGUROS E SIMILARES</t>
  </si>
  <si>
    <t>28 - REMUNERAÇÃO DE COTAS DE FUNDOS AUTÁRQUICOS</t>
  </si>
  <si>
    <t>29 - DISTRIBUIÇÃO DE RESULTADO DE EMPRESAS ESTATAIS DEPENDENTES</t>
  </si>
  <si>
    <t>30 - MATERIAL DE CONSUMO</t>
  </si>
  <si>
    <t>31 - PREMIAÇÕES CULTURAIS, ARTÍSTICAS, CIENTÍFICAS, DESPORTIVAS E OUTRAS</t>
  </si>
  <si>
    <t>32 - MATERIAL, BEM OU SERVIÇO PARA DISTRIBUIÇÃO GRATUITA</t>
  </si>
  <si>
    <t>33 - PASSAGENS E DESPESAS COM LOCOMOÇÃO</t>
  </si>
  <si>
    <t>34 - OUTRAS DESPESAS DE PESSOAL DECORRENTES DE  CONTRATOS DE TERCEIRIZAÇÃO</t>
  </si>
  <si>
    <t>35 - SERVIÇOS DE CONSULTORIA</t>
  </si>
  <si>
    <t>36 - OUTROS SERVIÇOS DE TERCEIROS - PESSOA FÍSICA</t>
  </si>
  <si>
    <t>37 - LOCAÇÃO DE MÃO-DE-OBRA</t>
  </si>
  <si>
    <t>38 - ARRENDAMENTO MERCANTIL</t>
  </si>
  <si>
    <t>39 - OUTROS SERVIÇOS DE TERCEIROS - PESSOA JURÍDICA</t>
  </si>
  <si>
    <t>40 - SERVIÇOS DE TECNOLOGIA DA INFORMAÇÃO E COMUNICAÇÃO - PESSOA JURÍDICA</t>
  </si>
  <si>
    <t>41 - CONTRIBUIÇÕES</t>
  </si>
  <si>
    <t>42 - AUXÍLIOS</t>
  </si>
  <si>
    <t>43 - SUBVENÇÕES SOCIAIS</t>
  </si>
  <si>
    <t>45 - SUBVENÇÕES ECONÔMICAS</t>
  </si>
  <si>
    <t>46 - AUXÍLIO-ALIMENTAÇÃO</t>
  </si>
  <si>
    <t>47 - OBRIGAÇÕES TRIBUTÁRIAS E CONTRIBUTIVAS</t>
  </si>
  <si>
    <t>48 - OUTROS AUXÍLIOS FINANCEIROS A PESSOAS FÍSICAS</t>
  </si>
  <si>
    <t>49 - AUXÍLIO-TRANSPORTE</t>
  </si>
  <si>
    <t>51 - OBRAS E INSTALAÇÕES</t>
  </si>
  <si>
    <t>52 - EQUIPAMENTOS E MATERIAL PERMANENTE</t>
  </si>
  <si>
    <t>53 - APOSENTADORIAS DO RGPS - ÁREA RURAL</t>
  </si>
  <si>
    <t>54 - APOSENTADORIAS DO RGPS - ÁREA URBANA</t>
  </si>
  <si>
    <t>55 - PENSÕES DO RGPS - ÁREA RURAL</t>
  </si>
  <si>
    <t>56 - PENSÕES DO RGPS - ÁREA URBANA</t>
  </si>
  <si>
    <t>57 - OUTROS BENEFÍCIOS DO RGPS - ÁREA RURAL</t>
  </si>
  <si>
    <t>58 - OUTROS BENEFÍCIOS DO RGPS - ÁREA URBANA</t>
  </si>
  <si>
    <t>59 - PENSÕES ESPECIAIS</t>
  </si>
  <si>
    <t>61 - AQUISIÇÃO DE IMÓVEIS</t>
  </si>
  <si>
    <t>62 - AQUISIÇÃO DE PRODUTOS PARA REVENDA</t>
  </si>
  <si>
    <t>63 - AQUISIÇÃO DE TÍTULOS DE CRÉDITO</t>
  </si>
  <si>
    <t>64 - AQUISIÇÃO DE TÍTULOS REPRESENTATIVOS DE CAPITAL JÁ INTEGRALIZADO</t>
  </si>
  <si>
    <t>65 - CONSTITUIÇÃO OU AUMENTO DE CAPITAL DE EMPRESAS</t>
  </si>
  <si>
    <t>66 - CONCESSÃO DE EMPRÉSTIMOS E FINANCIAMENTOS</t>
  </si>
  <si>
    <t>67 - DEPÓSITOS COMPULSÓRIOS</t>
  </si>
  <si>
    <t>70 - RATEIO PELA PARTICIPAÇÃO EM CONSÓRCIO PÚBLICO</t>
  </si>
  <si>
    <t>71 - PRINCIPAL DA DÍVIDA CONTRATUAL RESGATADO</t>
  </si>
  <si>
    <t>72 - PRINCIPAL DA DÍVIDA MOBILIÁRIA RESGATADO</t>
  </si>
  <si>
    <t>73 - CORREÇÃO MONETÁRIA OU CAMBIAL DA DÍVIDA CONTRATUAL RESGATADA</t>
  </si>
  <si>
    <t>74 - CORREÇÃO MONETÁRIA OU CAMBIAL DA DÍVIDA MOBILIÁRIA RESGATADA</t>
  </si>
  <si>
    <t>75 - CORREÇÃO MONETÁRIA DA DÍVIDA DE OPERAÇÕES DE CRÉDITO POR  ANTECIPAÇÃO DA RECEITA</t>
  </si>
  <si>
    <t>76 - PRINCIPAL CORRIGIDO DA DÍVIDA MOBILIÁRIA REFINANCIADO</t>
  </si>
  <si>
    <t>77 - PRINCIPAL CORRIGIDO DA DÍVIDA CONTRATUAL REFINANCIADO</t>
  </si>
  <si>
    <t>81 - DISTRIBUIÇÃO CONSTITUCIONAL OU LEGAL DE RECEITAS</t>
  </si>
  <si>
    <t>82 - APORTE DE RECURSOS PELO PARCEIRO PÚBLICO EM FAVOR DO PARCEIRO PRIVADO DECORRENTE DE CONTRATO DE PARCERIA PÚBLICO-PRIVADA</t>
  </si>
  <si>
    <t>83 - DESPESAS DECORRENTES DE CONTRATO DE PARCERIA PÚBLICO-PRIVADA-PPP, EXCETO SUBVENÇÕES ECONÔMICAS,APORTE E FUNDO GARANTIDOR</t>
  </si>
  <si>
    <t>84 - DESPESAS DECORRENTES DA PARTICIPAÇÃO EM FUNDOS, ORGANISMOS, OU ENTIDADES ASSEMELHADAS, NACIONAIS E INTERNACIONAIS</t>
  </si>
  <si>
    <t>85 - CONTRATO DE GESTÃO</t>
  </si>
  <si>
    <t>86 - COMPENSAÇÕES A REGIMES DE PREVIDÊNCIA</t>
  </si>
  <si>
    <t>91 - SENTENÇAS JUDICIAIS</t>
  </si>
  <si>
    <t>92 - DESPESAS DE EXERCÍCIOS ANTERIORES</t>
  </si>
  <si>
    <t>93 - INDENIZAÇÕES E RESTITUIÇÕES</t>
  </si>
  <si>
    <t>94 - INDENIZAÇÕES E RESTITUIÇÕES TRABALHISTAS</t>
  </si>
  <si>
    <t>95 - INDENIZAÇÃO PELA EXECUÇÃO DE TRABALHOS DE CAMPO</t>
  </si>
  <si>
    <t>96 - RESSARCIMENTO DE DESPESAS DE PESSOAL REQUISITADO</t>
  </si>
  <si>
    <t>97 - APORTE PARA COBERTURA DO DÉFICIT ATUARIAL DO RPPS</t>
  </si>
  <si>
    <t>98 - DESPESAS DO ORÇAMENTO DE INVESTIMENTO</t>
  </si>
  <si>
    <t>99 - A CLASSIFICAR</t>
  </si>
  <si>
    <t>SUBEO</t>
  </si>
  <si>
    <t xml:space="preserve">Serviço de Apoio na Organização dos Encontros Presenciais das 
Audiências Públicas </t>
  </si>
  <si>
    <t>Serviço</t>
  </si>
  <si>
    <t>Serviço de Transporte para a Organização dos Encontros Presenciais das Audiências Públicas</t>
  </si>
  <si>
    <t>Conseplan</t>
  </si>
  <si>
    <t>Capacitações SUBEO 2025</t>
  </si>
  <si>
    <t>30/06/2026</t>
  </si>
  <si>
    <t>30/03/2026</t>
  </si>
  <si>
    <t>30/04/2026</t>
  </si>
  <si>
    <t>Thássia da Silva Marques</t>
  </si>
  <si>
    <t xml:space="preserve">Despesa Recorrente Anual. Com contratações especificas, não há contratos desde já firmados. Os fornecedores são acionados de modo pontual. Refere-se a 05 encontros presenciais. </t>
  </si>
  <si>
    <t>Juliani Nunes Campos Johanson</t>
  </si>
  <si>
    <t>Refere-se a anuidade do Conselho Nacional de Secretários de Estado de Planejamento - CONSEPLAN.</t>
  </si>
  <si>
    <t xml:space="preserve">Capacitação GPOs e Alta Gestão para a Administração Pública Estadual. </t>
  </si>
  <si>
    <t>TOTAL ESTIMADO SUBEO</t>
  </si>
  <si>
    <t>SUBEPP</t>
  </si>
  <si>
    <t>Contratação de curso in company para Gerentes, Gestores e Coordenadores de Projetos</t>
  </si>
  <si>
    <t>Unidade</t>
  </si>
  <si>
    <t>Contratação de vagas em Congressos, Seminário e afins relacionados a Gestão de Projetos e Planejamento Estratégico</t>
  </si>
  <si>
    <t xml:space="preserve">Contratação de vagas em Congressos, Seminários, Cursos e afins, relacionados a Inteligência Emocional, metodologias ágeis, Análise de Dados, inteligência artificial e outras Tecnologias da Informação e Comunicação (TIC's) </t>
  </si>
  <si>
    <t>Evento Escritórios Setoriais de Projetos</t>
  </si>
  <si>
    <t>15/12/2026</t>
  </si>
  <si>
    <t>15/11/2026</t>
  </si>
  <si>
    <t>Capacitar e qualificar os servidores do Escritório de Projetos em metodologias ágeis, inteligência artificial, gestão de riscos, análise de negócios, análise de dados, mediação entre partes interessadas e outras competências que agreguem valor para composição do Escritório Central de Projetos conforme qualificações sugeridas pelo Project Management Institute - PMI.
Valor estimado que poderá ser suplementado a depender dos valores praticados no mercado a época da contratação.</t>
  </si>
  <si>
    <t>Visa aperfeiçoar a capacidade de coordenação, gerenciamento e criar soluções para gestão de projetos na Administração Pública.
Valor estimado que poderá ser suplementado a depender dos valores praticados no mercado a época da contratação.</t>
  </si>
  <si>
    <t>Visa capacitar e formar competências e habilidades para desenvolver comunicação assertiva e eficaz, melhorar relacionamentos, compreender e gerenciar emoções, influenciar pessoas e gerar rapport; Desenvolver competências e habilidades sobre organização de dados, análise crítica, bem como em utilizar a inteligência artificial para otimizar processos de trabalhoe gerar relatórios a fim de prestar informações com confiança e agilidade para tomada de decisões.
Valor estimado que poderá ser suplementado a depender dos valores praticados no mercado a época da contratação.</t>
  </si>
  <si>
    <t>Capacitação relativa a difusão da cultura de gestão de projetos e gestão por resultado na gestão pública estadual. Tem o intuito de integrar os líderes de escritórios setoriais de projetos, gestores e gerentes de programas e projetos estratégicos e promover o intercâmbio de experiências, escuta ativa para mapear os desafios da gestão e reconhecer as boas práticas de gestão para resultados efetivadas no estado.
Valor estimado que poderá ser suplementado a depender dos valores praticados no mercado a época da contratação.</t>
  </si>
  <si>
    <t>TOTAL ESTIMADO SUBEPP</t>
  </si>
  <si>
    <t>SUBCAP</t>
  </si>
  <si>
    <t>Contratação de empresa especializada em organização e gerenciamento de eventos institucionais presenciais e híbridos.</t>
  </si>
  <si>
    <t xml:space="preserve">Pessoa </t>
  </si>
  <si>
    <t>A contratação se faz necessária ante a realização de Workshop de capacitação, para aproximadamente 40 (quarenta) pessoas, com duração diária de aproximadamente 06 (seis) horas, durante 05 (cinco) dias.</t>
  </si>
  <si>
    <t>TOTAL ESTIMADO SUBCAP</t>
  </si>
  <si>
    <t>CGTI</t>
  </si>
  <si>
    <t>Serviços de Administração, Desenvolvimento, Manutenção e Suporte de Sistemas e Infraestrutura de Tecnologia da Informação</t>
  </si>
  <si>
    <t>Mensal</t>
  </si>
  <si>
    <t>Outsourcing de Impressão</t>
  </si>
  <si>
    <t>Contratação de prestação de serviços de suporte técnico, operação, manutenção preventiva e corretiva com fornecimento de peças e materiais para a Central Privada de Comutação Telefônica (CPCT) – PABX, provida de tecnologia TDM/IP, analógica, digital e IP para a SEPManutenção de PABX</t>
  </si>
  <si>
    <t>Licença Software Canva</t>
  </si>
  <si>
    <t>Aquisição de Computadores</t>
  </si>
  <si>
    <t>Compra de materiais diversos (estabilizadores, teclados, mouses, memória, ssd, trava kensington e outros</t>
  </si>
  <si>
    <t>29/10/2026</t>
  </si>
  <si>
    <t>24/01/2028</t>
  </si>
  <si>
    <t>30/11/2026</t>
  </si>
  <si>
    <t>Vgner Dargan Cordeiro</t>
  </si>
  <si>
    <t>Valor anual estimado para 06 (seis) postos de trabalho, visando atender à crescente demanda por produtos e serviços de Tecnologia da Informação oriunda das suas unidades de negócio, bem como a provisão de soluções tecnológicas capazes de proverem serviços públicos digitais aos cidadãos e demais instituições do Governo. O valor já considera reajuste a ser celebrado, conforme Cláusula Décima Quarta do Contrato nº 012/2023. Além disso, o valor poderá ser suplementado ou diminuído, tendo em vista que o pagamento ocorre de acordo com a quantidade mensal de postos para a prestação do serviço.</t>
  </si>
  <si>
    <t>Hannailsom Belcavello Silva</t>
  </si>
  <si>
    <t>O valor refere-se ao gasto anual estimado</t>
  </si>
  <si>
    <t>Trata-se de serviços de manutenção do sistema local de telefonia (PABX) da SEP. A data é estimada, tendo em vista que referido serviço está em fase de contratação no decorrer do exercício de 2025.</t>
  </si>
  <si>
    <t xml:space="preserve">Thássia da Silva Marques </t>
  </si>
  <si>
    <t>Utilização pela Assessoria de Comunicação da SEP na produção de conteúdo de divulgação das ações do Governo.</t>
  </si>
  <si>
    <t>Para atender as necessidades de TI desta Secretaria</t>
  </si>
  <si>
    <t>TOTAL ESTIMADO CGTI</t>
  </si>
  <si>
    <t>GETAD</t>
  </si>
  <si>
    <t>Prestação de serviços administrativos e de suporte de nível operacional, por meio de postos de Assistentes Administrativos e Encarregados</t>
  </si>
  <si>
    <t>Convênio de Cooperação Mútua para absorção de mão de obra dos presos em cumprimento de pena em regime semiaberto</t>
  </si>
  <si>
    <t>Aquisição e instalação de aparelhos de ar condicionado</t>
  </si>
  <si>
    <t>Concesão de 02 (duas) bolsa para o Desenvolvimento e a Capacitação na gestão pública por meio da Pesquisa e Inovação em Políticas Públicas, com Seleção, Treinamento, Alocação e Gestão de Bolsistas para atuação em Inovação no Governo.</t>
  </si>
  <si>
    <t>Prestação de Serviços Fornecimento de Passagens Aéreas, Nacionais e Internacionais</t>
  </si>
  <si>
    <t>Aquisição materiais de limpeza</t>
  </si>
  <si>
    <t>Prestação de serviços de locação de veículo automotor leve, sem motorista, modelo de representação</t>
  </si>
  <si>
    <t>Prestação de serviços de gerenciamento do abastecimento de combustíveis e da manutenção preventiva e corretiva da frota oficial.</t>
  </si>
  <si>
    <t>Aquisição de vale transporte para os servidores, estagiários e recarga dos cartões de serviço</t>
  </si>
  <si>
    <t>Aquisição e instalação de persianas</t>
  </si>
  <si>
    <t>Locação de 01 Veículo Automotor de Serviço</t>
  </si>
  <si>
    <t>Prestação de serviço móvel pessoal (SMP) nas modalidades longa distância nacional e internacional, originada de terminais do SMP, por meio de assinaturas mensais de voz, voz e dados, com ou sem fornecimento de aparelhos de acesso móvel em comodato, SIM cards e sistema de gerenciamento online.</t>
  </si>
  <si>
    <t>Manutenção preventiva e corretiva em aparelho de ar condicionado</t>
  </si>
  <si>
    <t>Aquisição materiais de expediente</t>
  </si>
  <si>
    <t>Prestação de serviços de publicações de atos oficiais, atos relacionados a procedimentos licitatórios, resumos de atos contratuais, de pessoal, rescisões, retificações, ordens de serviços, instruções, portarias, decretos e outros.</t>
  </si>
  <si>
    <t xml:space="preserve">Aquisição de generos alimenticios (café, açucar, chá, adoçante) </t>
  </si>
  <si>
    <t>Serviço de chaveiro sob demanda com fornecimento de materiais</t>
  </si>
  <si>
    <t>Fornecimento de agua mineral em galão de 20l e garrafinha de 500ml</t>
  </si>
  <si>
    <t>1000/6000</t>
  </si>
  <si>
    <t>Taxa de residuos solidos Fabio Ruschi - IPTU</t>
  </si>
  <si>
    <t>Aquisição de eletrodoméstico</t>
  </si>
  <si>
    <t>Aquisição de utensílios de copa e cozinha</t>
  </si>
  <si>
    <t>Prestação de serviços de telefonia para operacionalização da rede corporativa do governo do Estado do Espírito Santo - telefonia fixa local e interurbana, 0800 e tridígito</t>
  </si>
  <si>
    <t>Taxa de condomínio vagas de garagem do edifício “Martinho de Freitas”</t>
  </si>
  <si>
    <t>Manutenção portas de vidro</t>
  </si>
  <si>
    <t xml:space="preserve">Aquisição de materiais eletricos </t>
  </si>
  <si>
    <t>Aquisição de uniformes internos</t>
  </si>
  <si>
    <t>Aquisição de materiais hidráulicos</t>
  </si>
  <si>
    <t xml:space="preserve">Aquisição  de Uniformes para Estagiários </t>
  </si>
  <si>
    <t xml:space="preserve">Unidade </t>
  </si>
  <si>
    <t>Assinatura impressa (01) e digital (02) jornal A Tribuna</t>
  </si>
  <si>
    <t>Publicação de matérias legais em jornal de grande circulação</t>
  </si>
  <si>
    <t>Assinatura digital  jornal A gazeta</t>
  </si>
  <si>
    <t>GFS</t>
  </si>
  <si>
    <t>Aquisição de Certificados Digitais</t>
  </si>
  <si>
    <t>Manutenção e recarga extintores</t>
  </si>
  <si>
    <t>Assinatura digital  jornal Valor Economico</t>
  </si>
  <si>
    <t>Contratação de produtos e serviços por meio de Pacote de Serviços dos CORREIOS mediante adesão ao Termo de Condições Comerciais, que permite a compra de produtos e utilização dos diversos serviços dos CORREIOS por meio dos canais de atendimento disponibilizados..</t>
  </si>
  <si>
    <t>Assinatura digital  jornal Folha de São Paulo</t>
  </si>
  <si>
    <t>Serviço de Cartório</t>
  </si>
  <si>
    <t>Taxa de residuos solidos garagens - IPTU</t>
  </si>
  <si>
    <t>10/02/2026</t>
  </si>
  <si>
    <t>28/11/2029</t>
  </si>
  <si>
    <t>21/02/2026</t>
  </si>
  <si>
    <t>25/04/2026</t>
  </si>
  <si>
    <t>13/06/2026</t>
  </si>
  <si>
    <t>15/09/2026</t>
  </si>
  <si>
    <t>14/03/2026</t>
  </si>
  <si>
    <t>17/01/2026</t>
  </si>
  <si>
    <t>29/09/2026</t>
  </si>
  <si>
    <t xml:space="preserve"> - </t>
  </si>
  <si>
    <t>15/04/2026</t>
  </si>
  <si>
    <t>Para atender as necessidades administrativas desta Secretaria</t>
  </si>
  <si>
    <t xml:space="preserve">Dayana Rosa da Costa </t>
  </si>
  <si>
    <t>Thassia da Silva Marques</t>
  </si>
  <si>
    <t>Para atender atender as necessidades da SEP durante o exercicio de 2026. O valor anual estimado já contempla o reajuste tarifário, promovido pelo Ministério das Comunicações, em conformidade com o Art.70, I da Lei nº 9069, de 29 de junho de 1995, combinada com o Portaria n° 386 de 30 de agosto de 2018 do Ministério da Fazenda.</t>
  </si>
  <si>
    <t>Por meio de participação em Ata de Registro de Preços da SEGER.</t>
  </si>
  <si>
    <t>O valor considerando possível reajuste, levando em consideração o Índice de Serviços de Telecomunicações (IST), divulgado pela ANATEL, ou outro índice que vier a substituí-lo, conforme Cláusula Terceira do Contrato nº 002/2024</t>
  </si>
  <si>
    <t>Valor anual estimado já prevendo o reajuste no preço, levando em consideração às atualizações da Tabela de Serviços do DIO/ES.</t>
  </si>
  <si>
    <t>Elizabeth Areias Lube</t>
  </si>
  <si>
    <t xml:space="preserve">Valor anual estimado já prevendo o reajuste contratual, conforme Cláusula Terceira do Contrato nº 011/2023, bem como a previsão de prorrogação. </t>
  </si>
  <si>
    <t>O valor considerando possível reajuste, levando em consideração o Índice de Serviços de Telecomunicações (IST), divulgado pela ANATEL, ou outro índice que vier a substituí-lo, conforme Cláusula Décima Primeira do Contrato nº 007/2023.</t>
  </si>
  <si>
    <t xml:space="preserve">Valor anual estimado já prevendo o reajuste contratual, conforme Cláusula Terceira do Contrato nº 001/2022, bem como a previsão de prorrogação. </t>
  </si>
  <si>
    <t xml:space="preserve">Para atender os servidores desta Secretaria. </t>
  </si>
  <si>
    <t>Valor anual estimado já prevendo o reajuste contratual, conforme Cláusula Terceira do Contrato nº 009/2023.</t>
  </si>
  <si>
    <t xml:space="preserve">Valor anual estimado já prevendo o reajuste contratual, conforme Cláusula Terceira do Contrato nº 006/2022, bem como a previsão de prorrogação. </t>
  </si>
  <si>
    <t>Optamos por estimar duas passagens aéreas por mês, durante o exercicio de 2026. Além disso, o valor poderá ser suplementado em decorrência do uso de passagens áreas.</t>
  </si>
  <si>
    <t xml:space="preserve">Para atender a Subsecretaria de Orçamento e outro setor distinto que solicitar o preenchimento da bolsa.  </t>
  </si>
  <si>
    <t xml:space="preserve">Valor anual estimado, referente a 10 (dez) reeducandos. O valor já prevê o aumento do salário mínimo, bem como aumento do vale transporte. Além disso, o valor poderá ser suplementado, tendo em vista que o pagamento ocorre de acordo com a quantidade de postos para a prestação do serviço. </t>
  </si>
  <si>
    <r>
      <t xml:space="preserve">Valor anual estimado, referente a 09 (nove) postos de assistente administrativo. O valor já considera a repactuação contratual no exercício de 2026. Além disso, o valor poderá ser suplementado ou diminuído, tendo em vista que o pagamento ocorre de acordo com a quantidade mensal de postos para a prestação do serviço. </t>
    </r>
    <r>
      <rPr>
        <b/>
        <sz val="9"/>
        <color theme="1"/>
        <rFont val="Times New Roman"/>
        <family val="1"/>
      </rPr>
      <t>Todos os atos relativos ao Contrato são de responsabilidade da SEGER, Secretaria Gestora do Contrato nº 017/2023.</t>
    </r>
  </si>
  <si>
    <t>Amanda Ferreira Lichtenheld</t>
  </si>
  <si>
    <t>TOTAL ESTIMADO GETAD</t>
  </si>
  <si>
    <t>TOTAL ESTIMADO - SEP - EXERCÍCIO DE 2026</t>
  </si>
  <si>
    <t>Secretaria de Estado de Economia e Planejamento</t>
  </si>
  <si>
    <t xml:space="preserve">Gerente Técnico Administrativa </t>
  </si>
  <si>
    <t>Prazo para início dos procedimentos de Aquisição/Contratação/Renovação</t>
  </si>
  <si>
    <t>Prazo que o produto precisa estar disponível/contratado/prorrogado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</si>
</sst>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2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  <font>
      <sz val="10"/>
      <color rgb="FF000000"/>
      <name val="Arial"/>
      <family val="2"/>
      <scheme val="minor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0"/>
      <color rgb="FF000000"/>
      <name val="Arial"/>
      <scheme val="minor"/>
    </font>
    <font>
      <sz val="9"/>
      <color theme="1"/>
      <name val="Times New Roman"/>
      <family val="1"/>
    </font>
    <font>
      <b/>
      <sz val="10"/>
      <color theme="0" tint="-4.9989318521683403E-2"/>
      <name val="Times New Roman"/>
      <family val="1"/>
    </font>
    <font>
      <sz val="10"/>
      <color theme="0" tint="-4.9989318521683403E-2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5" fillId="0" borderId="0" applyFont="0" applyFill="0" applyBorder="0" applyAlignment="0" applyProtection="0"/>
  </cellStyleXfs>
  <cellXfs count="221">
    <xf numFmtId="0" fontId="0" fillId="0" borderId="0" xfId="0"/>
    <xf numFmtId="0" fontId="5" fillId="4" borderId="0" xfId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11" fillId="7" borderId="7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4" fontId="17" fillId="8" borderId="11" xfId="0" applyNumberFormat="1" applyFont="1" applyFill="1" applyBorder="1" applyAlignment="1">
      <alignment horizontal="center" vertical="center" wrapText="1"/>
    </xf>
    <xf numFmtId="4" fontId="17" fillId="8" borderId="9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4" fontId="17" fillId="8" borderId="22" xfId="0" applyNumberFormat="1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4" fontId="16" fillId="0" borderId="34" xfId="0" applyNumberFormat="1" applyFont="1" applyBorder="1" applyAlignment="1">
      <alignment horizontal="center" vertical="center" wrapText="1"/>
    </xf>
    <xf numFmtId="4" fontId="9" fillId="0" borderId="34" xfId="0" applyNumberFormat="1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4" fontId="17" fillId="8" borderId="38" xfId="0" applyNumberFormat="1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4" fontId="16" fillId="4" borderId="5" xfId="0" applyNumberFormat="1" applyFont="1" applyFill="1" applyBorder="1" applyAlignment="1">
      <alignment horizontal="center" vertical="center" wrapText="1"/>
    </xf>
    <xf numFmtId="49" fontId="16" fillId="4" borderId="5" xfId="0" applyNumberFormat="1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4" fontId="16" fillId="0" borderId="40" xfId="0" applyNumberFormat="1" applyFont="1" applyBorder="1" applyAlignment="1">
      <alignment horizontal="center" vertical="center" wrapText="1"/>
    </xf>
    <xf numFmtId="4" fontId="9" fillId="0" borderId="40" xfId="0" applyNumberFormat="1" applyFont="1" applyBorder="1" applyAlignment="1">
      <alignment horizontal="center" vertical="center" wrapText="1"/>
    </xf>
    <xf numFmtId="49" fontId="16" fillId="0" borderId="40" xfId="0" applyNumberFormat="1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4" fontId="9" fillId="0" borderId="42" xfId="0" applyNumberFormat="1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4" fontId="17" fillId="8" borderId="47" xfId="0" applyNumberFormat="1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 wrapText="1"/>
    </xf>
    <xf numFmtId="4" fontId="16" fillId="0" borderId="42" xfId="0" applyNumberFormat="1" applyFont="1" applyBorder="1" applyAlignment="1">
      <alignment horizontal="center" vertical="center" wrapText="1"/>
    </xf>
    <xf numFmtId="14" fontId="16" fillId="0" borderId="42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9" borderId="40" xfId="0" applyFont="1" applyFill="1" applyBorder="1" applyAlignment="1">
      <alignment horizontal="center" vertical="center" wrapText="1"/>
    </xf>
    <xf numFmtId="4" fontId="16" fillId="4" borderId="40" xfId="0" applyNumberFormat="1" applyFont="1" applyFill="1" applyBorder="1" applyAlignment="1">
      <alignment horizontal="center" vertical="center" wrapText="1"/>
    </xf>
    <xf numFmtId="49" fontId="16" fillId="4" borderId="40" xfId="0" applyNumberFormat="1" applyFont="1" applyFill="1" applyBorder="1" applyAlignment="1">
      <alignment horizontal="center" vertical="center" wrapText="1"/>
    </xf>
    <xf numFmtId="0" fontId="16" fillId="4" borderId="41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6" fillId="4" borderId="34" xfId="0" applyFont="1" applyFill="1" applyBorder="1" applyAlignment="1">
      <alignment horizontal="center" vertical="center" wrapText="1"/>
    </xf>
    <xf numFmtId="4" fontId="16" fillId="4" borderId="34" xfId="0" applyNumberFormat="1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4" fontId="16" fillId="10" borderId="5" xfId="2" applyNumberFormat="1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4" fontId="16" fillId="4" borderId="5" xfId="2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164" fontId="19" fillId="0" borderId="5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14" fontId="16" fillId="4" borderId="5" xfId="0" applyNumberFormat="1" applyFont="1" applyFill="1" applyBorder="1" applyAlignment="1">
      <alignment horizontal="center" vertical="center" wrapText="1"/>
    </xf>
    <xf numFmtId="14" fontId="16" fillId="10" borderId="5" xfId="0" applyNumberFormat="1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164" fontId="20" fillId="0" borderId="5" xfId="0" applyNumberFormat="1" applyFont="1" applyBorder="1" applyAlignment="1">
      <alignment horizontal="center" vertical="center" wrapText="1"/>
    </xf>
    <xf numFmtId="14" fontId="20" fillId="0" borderId="5" xfId="0" applyNumberFormat="1" applyFont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164" fontId="16" fillId="0" borderId="40" xfId="0" applyNumberFormat="1" applyFont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6" fillId="10" borderId="31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0" fontId="16" fillId="10" borderId="33" xfId="0" applyFont="1" applyFill="1" applyBorder="1" applyAlignment="1">
      <alignment horizontal="center" vertical="center" wrapText="1"/>
    </xf>
    <xf numFmtId="0" fontId="20" fillId="11" borderId="34" xfId="0" applyFont="1" applyFill="1" applyBorder="1" applyAlignment="1">
      <alignment horizontal="center" vertical="center" wrapText="1"/>
    </xf>
    <xf numFmtId="4" fontId="16" fillId="4" borderId="34" xfId="2" applyNumberFormat="1" applyFont="1" applyFill="1" applyBorder="1" applyAlignment="1">
      <alignment horizontal="center" vertical="center" wrapText="1"/>
    </xf>
    <xf numFmtId="14" fontId="16" fillId="4" borderId="34" xfId="0" applyNumberFormat="1" applyFont="1" applyFill="1" applyBorder="1" applyAlignment="1">
      <alignment horizontal="center" vertical="center" wrapText="1"/>
    </xf>
    <xf numFmtId="4" fontId="9" fillId="4" borderId="5" xfId="0" applyNumberFormat="1" applyFont="1" applyFill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9" borderId="52" xfId="0" applyFont="1" applyFill="1" applyBorder="1" applyAlignment="1">
      <alignment horizontal="center" vertical="center" wrapText="1"/>
    </xf>
    <xf numFmtId="4" fontId="16" fillId="4" borderId="52" xfId="0" applyNumberFormat="1" applyFont="1" applyFill="1" applyBorder="1" applyAlignment="1">
      <alignment horizontal="center" vertical="center" wrapText="1"/>
    </xf>
    <xf numFmtId="4" fontId="9" fillId="4" borderId="52" xfId="0" applyNumberFormat="1" applyFont="1" applyFill="1" applyBorder="1" applyAlignment="1">
      <alignment horizontal="center" vertical="center" wrapText="1"/>
    </xf>
    <xf numFmtId="49" fontId="16" fillId="4" borderId="52" xfId="0" applyNumberFormat="1" applyFont="1" applyFill="1" applyBorder="1" applyAlignment="1">
      <alignment horizontal="center" vertical="center" wrapText="1"/>
    </xf>
    <xf numFmtId="0" fontId="9" fillId="4" borderId="52" xfId="0" applyFont="1" applyFill="1" applyBorder="1" applyAlignment="1">
      <alignment horizontal="center" vertical="center" wrapText="1"/>
    </xf>
    <xf numFmtId="0" fontId="16" fillId="9" borderId="34" xfId="0" applyFont="1" applyFill="1" applyBorder="1" applyAlignment="1">
      <alignment horizontal="center" vertical="center" wrapText="1"/>
    </xf>
    <xf numFmtId="4" fontId="9" fillId="4" borderId="34" xfId="0" applyNumberFormat="1" applyFont="1" applyFill="1" applyBorder="1" applyAlignment="1">
      <alignment horizontal="center" vertical="center" wrapText="1"/>
    </xf>
    <xf numFmtId="49" fontId="16" fillId="4" borderId="34" xfId="0" applyNumberFormat="1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13" borderId="59" xfId="0" applyFont="1" applyFill="1" applyBorder="1" applyAlignment="1">
      <alignment horizontal="center" vertical="center" wrapText="1"/>
    </xf>
    <xf numFmtId="0" fontId="7" fillId="14" borderId="59" xfId="0" applyFont="1" applyFill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left" vertical="center" wrapText="1"/>
    </xf>
    <xf numFmtId="0" fontId="7" fillId="13" borderId="62" xfId="0" applyFont="1" applyFill="1" applyBorder="1" applyAlignment="1">
      <alignment horizontal="center" vertical="center" wrapText="1"/>
    </xf>
    <xf numFmtId="0" fontId="7" fillId="14" borderId="63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7" fillId="15" borderId="6" xfId="0" applyFont="1" applyFill="1" applyBorder="1" applyAlignment="1">
      <alignment horizontal="center" vertical="center" wrapText="1"/>
    </xf>
    <xf numFmtId="0" fontId="7" fillId="14" borderId="65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0" fontId="7" fillId="13" borderId="12" xfId="0" applyFont="1" applyFill="1" applyBorder="1" applyAlignment="1">
      <alignment horizontal="center" vertical="center" wrapText="1"/>
    </xf>
    <xf numFmtId="0" fontId="7" fillId="14" borderId="12" xfId="0" applyFont="1" applyFill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left" vertical="center" wrapText="1"/>
    </xf>
    <xf numFmtId="0" fontId="7" fillId="13" borderId="71" xfId="0" applyFont="1" applyFill="1" applyBorder="1" applyAlignment="1">
      <alignment horizontal="center" vertical="center" wrapText="1"/>
    </xf>
    <xf numFmtId="0" fontId="7" fillId="14" borderId="71" xfId="0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14" fillId="14" borderId="6" xfId="0" applyFont="1" applyFill="1" applyBorder="1" applyAlignment="1">
      <alignment horizontal="left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4" borderId="5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59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left" vertical="center" wrapText="1"/>
    </xf>
    <xf numFmtId="0" fontId="18" fillId="14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left" vertical="center" wrapText="1"/>
    </xf>
    <xf numFmtId="0" fontId="14" fillId="14" borderId="59" xfId="0" applyFont="1" applyFill="1" applyBorder="1" applyAlignment="1">
      <alignment horizontal="left" vertical="center" wrapText="1"/>
    </xf>
    <xf numFmtId="0" fontId="7" fillId="13" borderId="61" xfId="0" applyFont="1" applyFill="1" applyBorder="1" applyAlignment="1">
      <alignment horizontal="center" vertical="center" wrapText="1"/>
    </xf>
    <xf numFmtId="0" fontId="7" fillId="14" borderId="58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left"/>
    </xf>
    <xf numFmtId="0" fontId="20" fillId="0" borderId="60" xfId="0" applyFont="1" applyBorder="1" applyAlignment="1">
      <alignment horizontal="left"/>
    </xf>
    <xf numFmtId="0" fontId="7" fillId="8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66" xfId="0" applyFont="1" applyFill="1" applyBorder="1" applyAlignment="1">
      <alignment horizontal="center" vertical="center" wrapText="1"/>
    </xf>
    <xf numFmtId="0" fontId="7" fillId="8" borderId="67" xfId="0" applyFont="1" applyFill="1" applyBorder="1" applyAlignment="1">
      <alignment horizontal="center" vertical="center" wrapText="1"/>
    </xf>
    <xf numFmtId="0" fontId="7" fillId="8" borderId="68" xfId="0" applyFont="1" applyFill="1" applyBorder="1" applyAlignment="1">
      <alignment horizontal="center" vertical="center" wrapText="1"/>
    </xf>
    <xf numFmtId="0" fontId="20" fillId="0" borderId="62" xfId="0" applyFont="1" applyBorder="1" applyAlignment="1">
      <alignment horizontal="left"/>
    </xf>
    <xf numFmtId="0" fontId="20" fillId="0" borderId="63" xfId="0" applyFont="1" applyBorder="1" applyAlignment="1">
      <alignment horizontal="left"/>
    </xf>
    <xf numFmtId="17" fontId="11" fillId="7" borderId="24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17" fontId="11" fillId="7" borderId="28" xfId="0" applyNumberFormat="1" applyFont="1" applyFill="1" applyBorder="1" applyAlignment="1">
      <alignment horizontal="center" vertical="center" wrapText="1"/>
    </xf>
    <xf numFmtId="0" fontId="11" fillId="7" borderId="30" xfId="0" applyFont="1" applyFill="1" applyBorder="1" applyAlignment="1">
      <alignment horizontal="center" vertical="center" wrapText="1"/>
    </xf>
    <xf numFmtId="17" fontId="11" fillId="7" borderId="23" xfId="0" applyNumberFormat="1" applyFont="1" applyFill="1" applyBorder="1" applyAlignment="1">
      <alignment horizontal="center" vertical="center" wrapText="1"/>
    </xf>
    <xf numFmtId="17" fontId="11" fillId="7" borderId="54" xfId="0" applyNumberFormat="1" applyFont="1" applyFill="1" applyBorder="1" applyAlignment="1">
      <alignment horizontal="center" vertical="center" wrapText="1"/>
    </xf>
    <xf numFmtId="17" fontId="11" fillId="7" borderId="55" xfId="0" applyNumberFormat="1" applyFont="1" applyFill="1" applyBorder="1" applyAlignment="1">
      <alignment horizontal="center" vertical="center" wrapText="1"/>
    </xf>
    <xf numFmtId="17" fontId="11" fillId="7" borderId="7" xfId="0" applyNumberFormat="1" applyFont="1" applyFill="1" applyBorder="1" applyAlignment="1">
      <alignment horizontal="center" vertical="center" wrapText="1"/>
    </xf>
    <xf numFmtId="0" fontId="17" fillId="8" borderId="45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7" fillId="8" borderId="46" xfId="0" applyFont="1" applyFill="1" applyBorder="1" applyAlignment="1">
      <alignment horizontal="center" vertical="center" wrapText="1"/>
    </xf>
    <xf numFmtId="4" fontId="17" fillId="8" borderId="0" xfId="0" applyNumberFormat="1" applyFont="1" applyFill="1" applyAlignment="1">
      <alignment horizontal="center" vertical="center" wrapText="1"/>
    </xf>
    <xf numFmtId="4" fontId="17" fillId="8" borderId="44" xfId="0" applyNumberFormat="1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7" fillId="8" borderId="19" xfId="0" applyFont="1" applyFill="1" applyBorder="1" applyAlignment="1">
      <alignment horizontal="center" vertical="center" wrapText="1"/>
    </xf>
    <xf numFmtId="0" fontId="17" fillId="8" borderId="20" xfId="0" applyFont="1" applyFill="1" applyBorder="1" applyAlignment="1">
      <alignment horizontal="center" vertical="center" wrapText="1"/>
    </xf>
    <xf numFmtId="0" fontId="17" fillId="8" borderId="21" xfId="0" applyFont="1" applyFill="1" applyBorder="1" applyAlignment="1">
      <alignment horizontal="center" vertical="center" wrapText="1"/>
    </xf>
    <xf numFmtId="4" fontId="18" fillId="8" borderId="19" xfId="0" applyNumberFormat="1" applyFont="1" applyFill="1" applyBorder="1" applyAlignment="1">
      <alignment horizontal="center" vertical="center" wrapText="1"/>
    </xf>
    <xf numFmtId="4" fontId="18" fillId="8" borderId="20" xfId="0" applyNumberFormat="1" applyFont="1" applyFill="1" applyBorder="1" applyAlignment="1">
      <alignment horizontal="center" vertical="center" wrapText="1"/>
    </xf>
    <xf numFmtId="4" fontId="18" fillId="8" borderId="21" xfId="0" applyNumberFormat="1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 wrapText="1"/>
    </xf>
    <xf numFmtId="4" fontId="18" fillId="8" borderId="8" xfId="0" applyNumberFormat="1" applyFont="1" applyFill="1" applyBorder="1" applyAlignment="1">
      <alignment horizontal="center" vertical="center" wrapText="1"/>
    </xf>
    <xf numFmtId="4" fontId="18" fillId="8" borderId="9" xfId="0" applyNumberFormat="1" applyFont="1" applyFill="1" applyBorder="1" applyAlignment="1">
      <alignment horizontal="center" vertical="center" wrapText="1"/>
    </xf>
    <xf numFmtId="4" fontId="18" fillId="8" borderId="10" xfId="0" applyNumberFormat="1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17" fillId="8" borderId="14" xfId="0" applyFont="1" applyFill="1" applyBorder="1" applyAlignment="1">
      <alignment horizontal="center" vertical="center" wrapText="1"/>
    </xf>
    <xf numFmtId="0" fontId="17" fillId="8" borderId="15" xfId="0" applyFont="1" applyFill="1" applyBorder="1" applyAlignment="1">
      <alignment horizontal="center" vertical="center" wrapText="1"/>
    </xf>
    <xf numFmtId="0" fontId="17" fillId="8" borderId="16" xfId="0" applyFont="1" applyFill="1" applyBorder="1" applyAlignment="1">
      <alignment horizontal="center" vertical="center" wrapText="1"/>
    </xf>
    <xf numFmtId="4" fontId="18" fillId="8" borderId="17" xfId="0" applyNumberFormat="1" applyFont="1" applyFill="1" applyBorder="1" applyAlignment="1">
      <alignment horizontal="center" vertical="center" wrapText="1"/>
    </xf>
    <xf numFmtId="4" fontId="18" fillId="8" borderId="15" xfId="0" applyNumberFormat="1" applyFont="1" applyFill="1" applyBorder="1" applyAlignment="1">
      <alignment horizontal="center" vertical="center" wrapText="1"/>
    </xf>
    <xf numFmtId="4" fontId="18" fillId="8" borderId="18" xfId="0" applyNumberFormat="1" applyFont="1" applyFill="1" applyBorder="1" applyAlignment="1">
      <alignment horizontal="center" vertical="center" wrapText="1"/>
    </xf>
    <xf numFmtId="0" fontId="17" fillId="8" borderId="36" xfId="0" applyFont="1" applyFill="1" applyBorder="1" applyAlignment="1">
      <alignment horizontal="center" vertical="center" wrapText="1"/>
    </xf>
    <xf numFmtId="0" fontId="17" fillId="8" borderId="37" xfId="0" applyFont="1" applyFill="1" applyBorder="1" applyAlignment="1">
      <alignment horizontal="center" vertical="center" wrapText="1"/>
    </xf>
    <xf numFmtId="0" fontId="17" fillId="8" borderId="50" xfId="0" applyFont="1" applyFill="1" applyBorder="1" applyAlignment="1">
      <alignment horizontal="center" vertical="center" wrapText="1"/>
    </xf>
    <xf numFmtId="4" fontId="17" fillId="8" borderId="13" xfId="0" applyNumberFormat="1" applyFont="1" applyFill="1" applyBorder="1" applyAlignment="1">
      <alignment horizontal="center" vertical="center" wrapText="1"/>
    </xf>
    <xf numFmtId="4" fontId="17" fillId="8" borderId="43" xfId="0" applyNumberFormat="1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1" fillId="7" borderId="27" xfId="0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11" fillId="7" borderId="28" xfId="0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1" fillId="7" borderId="29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lipe.ferreira/Downloads/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4">
    <outlinePr summaryBelow="0" summaryRight="0"/>
    <pageSetUpPr fitToPage="1"/>
  </sheetPr>
  <dimension ref="B2:AD75"/>
  <sheetViews>
    <sheetView showGridLines="0" tabSelected="1" topLeftCell="C40" zoomScale="60" zoomScaleNormal="60" zoomScaleSheetLayoutView="55" workbookViewId="0">
      <selection activeCell="N42" sqref="N42"/>
    </sheetView>
  </sheetViews>
  <sheetFormatPr defaultColWidth="12.5703125" defaultRowHeight="15.75" customHeight="1" x14ac:dyDescent="0.2"/>
  <cols>
    <col min="1" max="1" width="2.140625" style="2" customWidth="1"/>
    <col min="2" max="2" width="15" style="2" customWidth="1"/>
    <col min="3" max="3" width="32.5703125" style="2" customWidth="1"/>
    <col min="4" max="4" width="14.85546875" style="2" customWidth="1"/>
    <col min="5" max="5" width="13" style="2" customWidth="1"/>
    <col min="6" max="6" width="21.42578125" style="2" customWidth="1"/>
    <col min="7" max="7" width="14.140625" style="2" customWidth="1"/>
    <col min="8" max="8" width="10.85546875" style="2" customWidth="1"/>
    <col min="9" max="9" width="19.140625" style="2" customWidth="1"/>
    <col min="10" max="10" width="14.5703125" style="2" customWidth="1"/>
    <col min="11" max="11" width="18.28515625" style="2" customWidth="1"/>
    <col min="12" max="12" width="15.5703125" style="2" customWidth="1"/>
    <col min="13" max="14" width="29.42578125" style="2" customWidth="1"/>
    <col min="15" max="16" width="12.5703125" style="2"/>
    <col min="17" max="17" width="29.140625" style="2" customWidth="1"/>
    <col min="18" max="18" width="18.7109375" style="2" customWidth="1"/>
    <col min="19" max="19" width="19.7109375" style="3" customWidth="1"/>
    <col min="20" max="20" width="21" style="2" customWidth="1"/>
    <col min="21" max="21" width="18.7109375" style="2" customWidth="1"/>
    <col min="22" max="22" width="17.5703125" style="2" customWidth="1"/>
    <col min="23" max="23" width="21" style="2" customWidth="1"/>
    <col min="24" max="24" width="16.7109375" style="2" customWidth="1"/>
    <col min="25" max="16384" width="12.5703125" style="2"/>
  </cols>
  <sheetData>
    <row r="2" spans="2:30" ht="21" customHeight="1" x14ac:dyDescent="0.2">
      <c r="B2" s="210" t="s">
        <v>18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 t="s">
        <v>29</v>
      </c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</row>
    <row r="3" spans="2:30" ht="12.75" x14ac:dyDescent="0.2">
      <c r="S3" s="2"/>
    </row>
    <row r="4" spans="2:30" ht="38.25" customHeight="1" x14ac:dyDescent="0.2">
      <c r="B4" s="214" t="s">
        <v>7</v>
      </c>
      <c r="C4" s="214"/>
      <c r="D4" s="1"/>
      <c r="E4" s="216" t="s">
        <v>287</v>
      </c>
      <c r="F4" s="217"/>
      <c r="G4" s="217"/>
      <c r="H4" s="218"/>
      <c r="I4" s="1"/>
      <c r="J4" s="1"/>
      <c r="K4" s="1"/>
      <c r="L4" s="1"/>
      <c r="Q4" s="7"/>
      <c r="R4" s="8" t="s">
        <v>19</v>
      </c>
      <c r="S4" s="8" t="s">
        <v>20</v>
      </c>
      <c r="T4" s="8" t="s">
        <v>21</v>
      </c>
      <c r="U4" s="8" t="s">
        <v>22</v>
      </c>
      <c r="V4" s="8" t="s">
        <v>23</v>
      </c>
      <c r="W4" s="8" t="s">
        <v>24</v>
      </c>
      <c r="X4" s="8" t="s">
        <v>25</v>
      </c>
    </row>
    <row r="5" spans="2:30" ht="30" customHeight="1" x14ac:dyDescent="0.2">
      <c r="B5" s="214" t="s">
        <v>8</v>
      </c>
      <c r="C5" s="214"/>
      <c r="D5" s="1"/>
      <c r="E5" s="216" t="s">
        <v>288</v>
      </c>
      <c r="F5" s="217"/>
      <c r="G5" s="217"/>
      <c r="H5" s="218"/>
      <c r="I5" s="1"/>
      <c r="J5" s="1"/>
      <c r="K5" s="1"/>
      <c r="L5" s="1"/>
      <c r="Q5" s="9" t="s">
        <v>37</v>
      </c>
      <c r="R5" s="7">
        <f t="shared" ref="R5:X6" si="0">SUMIFS($F:$F,$I:$I,$Q5,$L:$L,R$4)</f>
        <v>3227184.8785600001</v>
      </c>
      <c r="S5" s="7">
        <f t="shared" si="0"/>
        <v>0</v>
      </c>
      <c r="T5" s="7">
        <f t="shared" si="0"/>
        <v>0</v>
      </c>
      <c r="U5" s="7">
        <f t="shared" si="0"/>
        <v>0</v>
      </c>
      <c r="V5" s="7">
        <f t="shared" si="0"/>
        <v>0</v>
      </c>
      <c r="W5" s="7">
        <f t="shared" si="0"/>
        <v>0</v>
      </c>
      <c r="X5" s="7">
        <f t="shared" si="0"/>
        <v>0</v>
      </c>
    </row>
    <row r="6" spans="2:30" ht="33.75" customHeight="1" x14ac:dyDescent="0.2">
      <c r="Q6" s="9" t="s">
        <v>38</v>
      </c>
      <c r="R6" s="7">
        <f t="shared" si="0"/>
        <v>441000</v>
      </c>
      <c r="S6" s="7">
        <f t="shared" si="0"/>
        <v>0</v>
      </c>
      <c r="T6" s="7">
        <f t="shared" si="0"/>
        <v>0</v>
      </c>
      <c r="U6" s="7">
        <f t="shared" si="0"/>
        <v>0</v>
      </c>
      <c r="V6" s="7">
        <f t="shared" si="0"/>
        <v>0</v>
      </c>
      <c r="W6" s="7">
        <f t="shared" si="0"/>
        <v>0</v>
      </c>
      <c r="X6" s="7">
        <f t="shared" si="0"/>
        <v>0</v>
      </c>
    </row>
    <row r="7" spans="2:30" ht="24" customHeight="1" thickBot="1" x14ac:dyDescent="0.25">
      <c r="Q7" s="157"/>
      <c r="R7" s="158"/>
      <c r="S7" s="158"/>
      <c r="T7" s="158"/>
      <c r="U7" s="158"/>
      <c r="V7" s="158"/>
      <c r="W7" s="158"/>
      <c r="X7" s="158"/>
    </row>
    <row r="8" spans="2:30" ht="21.75" customHeight="1" x14ac:dyDescent="0.2">
      <c r="B8" s="219" t="s">
        <v>15</v>
      </c>
      <c r="C8" s="196" t="s">
        <v>1</v>
      </c>
      <c r="D8" s="182" t="s">
        <v>2</v>
      </c>
      <c r="E8" s="182" t="s">
        <v>3</v>
      </c>
      <c r="F8" s="182" t="s">
        <v>33</v>
      </c>
      <c r="G8" s="196" t="s">
        <v>0</v>
      </c>
      <c r="H8" s="196" t="s">
        <v>10</v>
      </c>
      <c r="I8" s="211" t="s">
        <v>13</v>
      </c>
      <c r="J8" s="212"/>
      <c r="K8" s="213"/>
      <c r="L8" s="196" t="s">
        <v>16</v>
      </c>
      <c r="M8" s="196" t="s">
        <v>14</v>
      </c>
      <c r="N8" s="215" t="s">
        <v>12</v>
      </c>
      <c r="P8" s="173">
        <v>45931</v>
      </c>
      <c r="Q8" s="169">
        <v>45962</v>
      </c>
      <c r="R8" s="169">
        <v>45992</v>
      </c>
      <c r="S8" s="169">
        <v>46023</v>
      </c>
      <c r="T8" s="169">
        <v>46054</v>
      </c>
      <c r="U8" s="169">
        <v>46082</v>
      </c>
      <c r="V8" s="169">
        <v>46113</v>
      </c>
      <c r="W8" s="169">
        <v>46143</v>
      </c>
      <c r="X8" s="169">
        <v>46174</v>
      </c>
      <c r="Y8" s="169">
        <v>46204</v>
      </c>
      <c r="Z8" s="169">
        <v>46235</v>
      </c>
      <c r="AA8" s="169">
        <v>46266</v>
      </c>
      <c r="AB8" s="169">
        <v>46296</v>
      </c>
      <c r="AC8" s="169">
        <v>46327</v>
      </c>
      <c r="AD8" s="171">
        <v>46357</v>
      </c>
    </row>
    <row r="9" spans="2:30" ht="36.75" customHeight="1" x14ac:dyDescent="0.2">
      <c r="B9" s="220"/>
      <c r="C9" s="170"/>
      <c r="D9" s="183"/>
      <c r="E9" s="183"/>
      <c r="F9" s="183"/>
      <c r="G9" s="170"/>
      <c r="H9" s="170"/>
      <c r="I9" s="19" t="s">
        <v>30</v>
      </c>
      <c r="J9" s="19" t="s">
        <v>31</v>
      </c>
      <c r="K9" s="19" t="s">
        <v>32</v>
      </c>
      <c r="L9" s="170"/>
      <c r="M9" s="170"/>
      <c r="N9" s="172" t="s">
        <v>9</v>
      </c>
      <c r="P9" s="174"/>
      <c r="Q9" s="175"/>
      <c r="R9" s="175"/>
      <c r="S9" s="175"/>
      <c r="T9" s="176"/>
      <c r="U9" s="170"/>
      <c r="V9" s="170"/>
      <c r="W9" s="170"/>
      <c r="X9" s="170"/>
      <c r="Y9" s="170"/>
      <c r="Z9" s="170"/>
      <c r="AA9" s="170"/>
      <c r="AB9" s="170"/>
      <c r="AC9" s="170"/>
      <c r="AD9" s="172"/>
    </row>
    <row r="10" spans="2:30" ht="72" customHeight="1" x14ac:dyDescent="0.2">
      <c r="B10" s="28" t="s">
        <v>160</v>
      </c>
      <c r="C10" s="20" t="s">
        <v>161</v>
      </c>
      <c r="D10" s="20" t="s">
        <v>162</v>
      </c>
      <c r="E10" s="21">
        <v>1</v>
      </c>
      <c r="F10" s="22">
        <v>331180.69</v>
      </c>
      <c r="G10" s="5" t="s">
        <v>26</v>
      </c>
      <c r="H10" s="23" t="s">
        <v>166</v>
      </c>
      <c r="I10" s="4" t="s">
        <v>37</v>
      </c>
      <c r="J10" s="4" t="s">
        <v>66</v>
      </c>
      <c r="K10" s="4" t="s">
        <v>111</v>
      </c>
      <c r="L10" s="4" t="s">
        <v>19</v>
      </c>
      <c r="M10" s="20" t="s">
        <v>169</v>
      </c>
      <c r="N10" s="29" t="s">
        <v>170</v>
      </c>
      <c r="P10" s="109"/>
      <c r="Q10" s="110"/>
      <c r="R10" s="110"/>
      <c r="S10" s="111"/>
      <c r="T10" s="112"/>
      <c r="U10" s="110"/>
      <c r="V10" s="110"/>
      <c r="W10" s="110"/>
      <c r="X10" s="113"/>
      <c r="Y10" s="110"/>
      <c r="Z10" s="110"/>
      <c r="AA10" s="110"/>
      <c r="AB10" s="110"/>
      <c r="AC10" s="110"/>
      <c r="AD10" s="114"/>
    </row>
    <row r="11" spans="2:30" ht="72" customHeight="1" x14ac:dyDescent="0.2">
      <c r="B11" s="28" t="s">
        <v>160</v>
      </c>
      <c r="C11" s="20" t="s">
        <v>163</v>
      </c>
      <c r="D11" s="20" t="s">
        <v>162</v>
      </c>
      <c r="E11" s="21">
        <v>1</v>
      </c>
      <c r="F11" s="22">
        <v>75653.33</v>
      </c>
      <c r="G11" s="5" t="s">
        <v>26</v>
      </c>
      <c r="H11" s="23" t="s">
        <v>166</v>
      </c>
      <c r="I11" s="4" t="s">
        <v>37</v>
      </c>
      <c r="J11" s="4" t="s">
        <v>66</v>
      </c>
      <c r="K11" s="4" t="s">
        <v>105</v>
      </c>
      <c r="L11" s="4" t="s">
        <v>19</v>
      </c>
      <c r="M11" s="20" t="s">
        <v>169</v>
      </c>
      <c r="N11" s="29" t="s">
        <v>170</v>
      </c>
      <c r="P11" s="109"/>
      <c r="Q11" s="110"/>
      <c r="R11" s="110"/>
      <c r="S11" s="111"/>
      <c r="T11" s="112"/>
      <c r="U11" s="110"/>
      <c r="V11" s="110"/>
      <c r="W11" s="110"/>
      <c r="X11" s="113"/>
      <c r="Y11" s="110"/>
      <c r="Z11" s="110"/>
      <c r="AA11" s="110"/>
      <c r="AB11" s="110"/>
      <c r="AC11" s="110"/>
      <c r="AD11" s="114"/>
    </row>
    <row r="12" spans="2:30" ht="39.75" customHeight="1" x14ac:dyDescent="0.2">
      <c r="B12" s="28" t="s">
        <v>160</v>
      </c>
      <c r="C12" s="20" t="s">
        <v>164</v>
      </c>
      <c r="D12" s="20" t="s">
        <v>162</v>
      </c>
      <c r="E12" s="21">
        <v>1</v>
      </c>
      <c r="F12" s="22">
        <v>50000</v>
      </c>
      <c r="G12" s="5" t="s">
        <v>26</v>
      </c>
      <c r="H12" s="23" t="s">
        <v>167</v>
      </c>
      <c r="I12" s="4" t="s">
        <v>37</v>
      </c>
      <c r="J12" s="4" t="s">
        <v>66</v>
      </c>
      <c r="K12" s="4" t="s">
        <v>118</v>
      </c>
      <c r="L12" s="4" t="s">
        <v>19</v>
      </c>
      <c r="M12" s="20" t="s">
        <v>171</v>
      </c>
      <c r="N12" s="29" t="s">
        <v>172</v>
      </c>
      <c r="P12" s="109"/>
      <c r="Q12" s="110"/>
      <c r="R12" s="110"/>
      <c r="S12" s="110"/>
      <c r="T12" s="111"/>
      <c r="U12" s="113"/>
      <c r="V12" s="110"/>
      <c r="W12" s="110"/>
      <c r="X12" s="110"/>
      <c r="Y12" s="110"/>
      <c r="Z12" s="110"/>
      <c r="AA12" s="110"/>
      <c r="AB12" s="110"/>
      <c r="AC12" s="110"/>
      <c r="AD12" s="114"/>
    </row>
    <row r="13" spans="2:30" ht="58.5" customHeight="1" thickBot="1" x14ac:dyDescent="0.25">
      <c r="B13" s="96" t="s">
        <v>160</v>
      </c>
      <c r="C13" s="97" t="s">
        <v>165</v>
      </c>
      <c r="D13" s="97" t="s">
        <v>162</v>
      </c>
      <c r="E13" s="100">
        <v>1</v>
      </c>
      <c r="F13" s="101">
        <v>26000</v>
      </c>
      <c r="G13" s="102" t="s">
        <v>26</v>
      </c>
      <c r="H13" s="103" t="s">
        <v>168</v>
      </c>
      <c r="I13" s="104" t="s">
        <v>37</v>
      </c>
      <c r="J13" s="104" t="s">
        <v>66</v>
      </c>
      <c r="K13" s="104" t="s">
        <v>108</v>
      </c>
      <c r="L13" s="98" t="s">
        <v>19</v>
      </c>
      <c r="M13" s="97" t="s">
        <v>171</v>
      </c>
      <c r="N13" s="99" t="s">
        <v>173</v>
      </c>
      <c r="P13" s="115"/>
      <c r="Q13" s="116"/>
      <c r="R13" s="116"/>
      <c r="S13" s="116"/>
      <c r="T13" s="117"/>
      <c r="U13" s="116"/>
      <c r="V13" s="118"/>
      <c r="W13" s="116"/>
      <c r="X13" s="116"/>
      <c r="Y13" s="116"/>
      <c r="Z13" s="116"/>
      <c r="AA13" s="116"/>
      <c r="AB13" s="116"/>
      <c r="AC13" s="116"/>
      <c r="AD13" s="119"/>
    </row>
    <row r="14" spans="2:30" ht="46.5" customHeight="1" thickBot="1" x14ac:dyDescent="0.25">
      <c r="B14" s="96" t="s">
        <v>160</v>
      </c>
      <c r="C14" s="97" t="s">
        <v>165</v>
      </c>
      <c r="D14" s="97" t="s">
        <v>162</v>
      </c>
      <c r="E14" s="39">
        <v>1</v>
      </c>
      <c r="F14" s="40">
        <v>4000</v>
      </c>
      <c r="G14" s="95" t="s">
        <v>26</v>
      </c>
      <c r="H14" s="103" t="s">
        <v>168</v>
      </c>
      <c r="I14" s="26" t="s">
        <v>37</v>
      </c>
      <c r="J14" s="26" t="s">
        <v>66</v>
      </c>
      <c r="K14" s="26" t="s">
        <v>118</v>
      </c>
      <c r="L14" s="4" t="s">
        <v>19</v>
      </c>
      <c r="M14" s="97" t="s">
        <v>171</v>
      </c>
      <c r="N14" s="99" t="s">
        <v>173</v>
      </c>
      <c r="P14" s="115"/>
      <c r="Q14" s="116"/>
      <c r="R14" s="116"/>
      <c r="S14" s="116"/>
      <c r="T14" s="117"/>
      <c r="U14" s="116"/>
      <c r="V14" s="118"/>
      <c r="W14" s="116"/>
      <c r="X14" s="116"/>
      <c r="Y14" s="116"/>
      <c r="Z14" s="116"/>
      <c r="AA14" s="116"/>
      <c r="AB14" s="116"/>
      <c r="AC14" s="116"/>
      <c r="AD14" s="119"/>
    </row>
    <row r="15" spans="2:30" ht="198" customHeight="1" thickBot="1" x14ac:dyDescent="0.25">
      <c r="B15" s="30" t="s">
        <v>160</v>
      </c>
      <c r="C15" s="31" t="s">
        <v>165</v>
      </c>
      <c r="D15" s="31" t="s">
        <v>162</v>
      </c>
      <c r="E15" s="105">
        <v>3</v>
      </c>
      <c r="F15" s="65">
        <v>5000</v>
      </c>
      <c r="G15" s="106" t="s">
        <v>26</v>
      </c>
      <c r="H15" s="107" t="s">
        <v>168</v>
      </c>
      <c r="I15" s="108" t="s">
        <v>37</v>
      </c>
      <c r="J15" s="108" t="s">
        <v>67</v>
      </c>
      <c r="K15" s="108" t="s">
        <v>111</v>
      </c>
      <c r="L15" s="35" t="s">
        <v>19</v>
      </c>
      <c r="M15" s="97" t="s">
        <v>171</v>
      </c>
      <c r="N15" s="99" t="s">
        <v>173</v>
      </c>
      <c r="P15" s="115"/>
      <c r="Q15" s="116"/>
      <c r="R15" s="116"/>
      <c r="S15" s="116"/>
      <c r="T15" s="117"/>
      <c r="U15" s="116"/>
      <c r="V15" s="118"/>
      <c r="W15" s="116"/>
      <c r="X15" s="116"/>
      <c r="Y15" s="116"/>
      <c r="Z15" s="116"/>
      <c r="AA15" s="116"/>
      <c r="AB15" s="116"/>
      <c r="AC15" s="116"/>
      <c r="AD15" s="119"/>
    </row>
    <row r="16" spans="2:30" ht="24" customHeight="1" thickBot="1" x14ac:dyDescent="0.25">
      <c r="B16" s="184" t="s">
        <v>174</v>
      </c>
      <c r="C16" s="185"/>
      <c r="D16" s="185"/>
      <c r="E16" s="186"/>
      <c r="F16" s="27">
        <f>SUM(F10:F15)</f>
        <v>491834.02</v>
      </c>
      <c r="G16" s="187"/>
      <c r="H16" s="188"/>
      <c r="I16" s="188"/>
      <c r="J16" s="188"/>
      <c r="K16" s="188"/>
      <c r="L16" s="188"/>
      <c r="M16" s="188"/>
      <c r="N16" s="189"/>
      <c r="P16" s="161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3"/>
    </row>
    <row r="17" spans="2:30" ht="177" customHeight="1" x14ac:dyDescent="0.2">
      <c r="B17" s="42" t="s">
        <v>175</v>
      </c>
      <c r="C17" s="43" t="s">
        <v>176</v>
      </c>
      <c r="D17" s="43" t="s">
        <v>177</v>
      </c>
      <c r="E17" s="43">
        <v>4</v>
      </c>
      <c r="F17" s="44">
        <v>40000</v>
      </c>
      <c r="G17" s="45" t="s">
        <v>26</v>
      </c>
      <c r="H17" s="46" t="s">
        <v>181</v>
      </c>
      <c r="I17" s="47" t="s">
        <v>37</v>
      </c>
      <c r="J17" s="47" t="s">
        <v>66</v>
      </c>
      <c r="K17" s="47" t="s">
        <v>111</v>
      </c>
      <c r="L17" s="47" t="s">
        <v>19</v>
      </c>
      <c r="M17" s="43" t="s">
        <v>169</v>
      </c>
      <c r="N17" s="48" t="s">
        <v>183</v>
      </c>
      <c r="P17" s="120"/>
      <c r="Q17" s="121"/>
      <c r="R17" s="121"/>
      <c r="S17" s="121"/>
      <c r="T17" s="122"/>
      <c r="U17" s="121"/>
      <c r="V17" s="121"/>
      <c r="W17" s="121"/>
      <c r="X17" s="121"/>
      <c r="Y17" s="121"/>
      <c r="Z17" s="121"/>
      <c r="AA17" s="123"/>
      <c r="AB17" s="121"/>
      <c r="AC17" s="121"/>
      <c r="AD17" s="124"/>
    </row>
    <row r="18" spans="2:30" ht="96" customHeight="1" x14ac:dyDescent="0.2">
      <c r="B18" s="28" t="s">
        <v>175</v>
      </c>
      <c r="C18" s="20" t="s">
        <v>178</v>
      </c>
      <c r="D18" s="20" t="s">
        <v>177</v>
      </c>
      <c r="E18" s="20">
        <v>35</v>
      </c>
      <c r="F18" s="22">
        <v>70000</v>
      </c>
      <c r="G18" s="5" t="s">
        <v>26</v>
      </c>
      <c r="H18" s="23" t="s">
        <v>182</v>
      </c>
      <c r="I18" s="4" t="s">
        <v>37</v>
      </c>
      <c r="J18" s="4" t="s">
        <v>66</v>
      </c>
      <c r="K18" s="4" t="s">
        <v>111</v>
      </c>
      <c r="L18" s="4" t="s">
        <v>19</v>
      </c>
      <c r="M18" s="20" t="s">
        <v>169</v>
      </c>
      <c r="N18" s="29" t="s">
        <v>184</v>
      </c>
      <c r="P18" s="109"/>
      <c r="Q18" s="110"/>
      <c r="R18" s="110"/>
      <c r="S18" s="110"/>
      <c r="T18" s="112"/>
      <c r="U18" s="110"/>
      <c r="V18" s="110"/>
      <c r="W18" s="110"/>
      <c r="X18" s="110"/>
      <c r="Y18" s="110"/>
      <c r="Z18" s="125"/>
      <c r="AA18" s="110"/>
      <c r="AB18" s="110"/>
      <c r="AC18" s="113"/>
      <c r="AD18" s="114"/>
    </row>
    <row r="19" spans="2:30" ht="217.5" customHeight="1" x14ac:dyDescent="0.2">
      <c r="B19" s="28" t="s">
        <v>175</v>
      </c>
      <c r="C19" s="20" t="s">
        <v>179</v>
      </c>
      <c r="D19" s="20" t="s">
        <v>177</v>
      </c>
      <c r="E19" s="20">
        <v>15</v>
      </c>
      <c r="F19" s="22">
        <v>50000</v>
      </c>
      <c r="G19" s="5" t="s">
        <v>26</v>
      </c>
      <c r="H19" s="23" t="s">
        <v>182</v>
      </c>
      <c r="I19" s="4" t="s">
        <v>37</v>
      </c>
      <c r="J19" s="4" t="s">
        <v>66</v>
      </c>
      <c r="K19" s="4" t="s">
        <v>112</v>
      </c>
      <c r="L19" s="4" t="s">
        <v>19</v>
      </c>
      <c r="M19" s="20" t="s">
        <v>169</v>
      </c>
      <c r="N19" s="29" t="s">
        <v>185</v>
      </c>
      <c r="P19" s="109"/>
      <c r="Q19" s="110"/>
      <c r="R19" s="110"/>
      <c r="S19" s="110"/>
      <c r="T19" s="112"/>
      <c r="U19" s="110"/>
      <c r="V19" s="110"/>
      <c r="W19" s="110"/>
      <c r="X19" s="110"/>
      <c r="Y19" s="110"/>
      <c r="Z19" s="125"/>
      <c r="AA19" s="110"/>
      <c r="AB19" s="110"/>
      <c r="AC19" s="113"/>
      <c r="AD19" s="114"/>
    </row>
    <row r="20" spans="2:30" ht="225" customHeight="1" thickBot="1" x14ac:dyDescent="0.25">
      <c r="B20" s="30" t="s">
        <v>175</v>
      </c>
      <c r="C20" s="31" t="s">
        <v>180</v>
      </c>
      <c r="D20" s="31" t="s">
        <v>162</v>
      </c>
      <c r="E20" s="31">
        <v>2</v>
      </c>
      <c r="F20" s="32">
        <v>10000</v>
      </c>
      <c r="G20" s="33" t="s">
        <v>26</v>
      </c>
      <c r="H20" s="34" t="s">
        <v>181</v>
      </c>
      <c r="I20" s="35" t="s">
        <v>37</v>
      </c>
      <c r="J20" s="35" t="s">
        <v>66</v>
      </c>
      <c r="K20" s="35" t="s">
        <v>111</v>
      </c>
      <c r="L20" s="35" t="s">
        <v>19</v>
      </c>
      <c r="M20" s="31" t="s">
        <v>169</v>
      </c>
      <c r="N20" s="36" t="s">
        <v>186</v>
      </c>
      <c r="P20" s="126"/>
      <c r="Q20" s="127"/>
      <c r="R20" s="127"/>
      <c r="S20" s="127"/>
      <c r="T20" s="128"/>
      <c r="U20" s="127"/>
      <c r="V20" s="127"/>
      <c r="W20" s="127"/>
      <c r="X20" s="127"/>
      <c r="Y20" s="127"/>
      <c r="Z20" s="129"/>
      <c r="AA20" s="127"/>
      <c r="AB20" s="127"/>
      <c r="AC20" s="127"/>
      <c r="AD20" s="130"/>
    </row>
    <row r="21" spans="2:30" ht="36.75" customHeight="1" thickBot="1" x14ac:dyDescent="0.25">
      <c r="B21" s="190" t="s">
        <v>187</v>
      </c>
      <c r="C21" s="191"/>
      <c r="D21" s="191"/>
      <c r="E21" s="192"/>
      <c r="F21" s="25">
        <f>SUM(F17:F20)</f>
        <v>170000</v>
      </c>
      <c r="G21" s="193"/>
      <c r="H21" s="194"/>
      <c r="I21" s="194"/>
      <c r="J21" s="194"/>
      <c r="K21" s="194"/>
      <c r="L21" s="194"/>
      <c r="M21" s="194"/>
      <c r="N21" s="195"/>
      <c r="P21" s="164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6"/>
    </row>
    <row r="22" spans="2:30" ht="72.75" customHeight="1" thickBot="1" x14ac:dyDescent="0.25">
      <c r="B22" s="52" t="s">
        <v>188</v>
      </c>
      <c r="C22" s="53" t="s">
        <v>189</v>
      </c>
      <c r="D22" s="53" t="s">
        <v>190</v>
      </c>
      <c r="E22" s="54">
        <v>40</v>
      </c>
      <c r="F22" s="55">
        <v>20310</v>
      </c>
      <c r="G22" s="49" t="s">
        <v>26</v>
      </c>
      <c r="H22" s="56">
        <v>46204</v>
      </c>
      <c r="I22" s="50" t="s">
        <v>37</v>
      </c>
      <c r="J22" s="50" t="s">
        <v>66</v>
      </c>
      <c r="K22" s="50" t="s">
        <v>111</v>
      </c>
      <c r="L22" s="50" t="s">
        <v>19</v>
      </c>
      <c r="M22" s="53" t="s">
        <v>169</v>
      </c>
      <c r="N22" s="57" t="s">
        <v>191</v>
      </c>
      <c r="P22" s="131"/>
      <c r="Q22" s="132"/>
      <c r="R22" s="132"/>
      <c r="S22" s="132"/>
      <c r="T22" s="133"/>
      <c r="U22" s="134"/>
      <c r="V22" s="132"/>
      <c r="W22" s="132"/>
      <c r="X22" s="132"/>
      <c r="Y22" s="135"/>
      <c r="Z22" s="132"/>
      <c r="AA22" s="132"/>
      <c r="AB22" s="132"/>
      <c r="AC22" s="132"/>
      <c r="AD22" s="136"/>
    </row>
    <row r="23" spans="2:30" ht="36.75" customHeight="1" thickBot="1" x14ac:dyDescent="0.25">
      <c r="B23" s="197" t="s">
        <v>192</v>
      </c>
      <c r="C23" s="198"/>
      <c r="D23" s="198"/>
      <c r="E23" s="199"/>
      <c r="F23" s="27">
        <f>F22</f>
        <v>20310</v>
      </c>
      <c r="G23" s="200"/>
      <c r="H23" s="201"/>
      <c r="I23" s="201"/>
      <c r="J23" s="201"/>
      <c r="K23" s="201"/>
      <c r="L23" s="201"/>
      <c r="M23" s="201"/>
      <c r="N23" s="202"/>
      <c r="P23" s="161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3"/>
    </row>
    <row r="24" spans="2:30" ht="204" customHeight="1" x14ac:dyDescent="0.2">
      <c r="B24" s="42" t="s">
        <v>193</v>
      </c>
      <c r="C24" s="58" t="s">
        <v>194</v>
      </c>
      <c r="D24" s="58" t="s">
        <v>195</v>
      </c>
      <c r="E24" s="59">
        <v>12</v>
      </c>
      <c r="F24" s="60">
        <f>893267.46*1.036</f>
        <v>925425.08855999995</v>
      </c>
      <c r="G24" s="45" t="s">
        <v>28</v>
      </c>
      <c r="H24" s="61" t="s">
        <v>201</v>
      </c>
      <c r="I24" s="47" t="s">
        <v>37</v>
      </c>
      <c r="J24" s="47" t="s">
        <v>66</v>
      </c>
      <c r="K24" s="47" t="s">
        <v>112</v>
      </c>
      <c r="L24" s="47" t="s">
        <v>19</v>
      </c>
      <c r="M24" s="43" t="s">
        <v>204</v>
      </c>
      <c r="N24" s="62" t="s">
        <v>205</v>
      </c>
      <c r="P24" s="137"/>
      <c r="Q24" s="138"/>
      <c r="R24" s="138"/>
      <c r="S24" s="138"/>
      <c r="T24" s="139"/>
      <c r="U24" s="138"/>
      <c r="V24" s="138"/>
      <c r="W24" s="138"/>
      <c r="X24" s="138"/>
      <c r="Y24" s="140"/>
      <c r="Z24" s="138"/>
      <c r="AA24" s="138"/>
      <c r="AB24" s="141"/>
      <c r="AC24" s="138"/>
      <c r="AD24" s="142"/>
    </row>
    <row r="25" spans="2:30" ht="111.75" customHeight="1" x14ac:dyDescent="0.2">
      <c r="B25" s="28" t="s">
        <v>193</v>
      </c>
      <c r="C25" s="38" t="s">
        <v>196</v>
      </c>
      <c r="D25" s="38" t="s">
        <v>195</v>
      </c>
      <c r="E25" s="38">
        <v>12</v>
      </c>
      <c r="F25" s="40">
        <v>45636.32</v>
      </c>
      <c r="G25" s="95" t="s">
        <v>28</v>
      </c>
      <c r="H25" s="41" t="s">
        <v>202</v>
      </c>
      <c r="I25" s="4" t="s">
        <v>37</v>
      </c>
      <c r="J25" s="4" t="s">
        <v>66</v>
      </c>
      <c r="K25" s="4" t="s">
        <v>112</v>
      </c>
      <c r="L25" s="4" t="s">
        <v>19</v>
      </c>
      <c r="M25" s="20" t="s">
        <v>206</v>
      </c>
      <c r="N25" s="63" t="s">
        <v>207</v>
      </c>
      <c r="P25" s="143"/>
      <c r="Q25" s="127"/>
      <c r="R25" s="127"/>
      <c r="S25" s="144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45"/>
    </row>
    <row r="26" spans="2:30" ht="105" customHeight="1" x14ac:dyDescent="0.2">
      <c r="B26" s="28" t="s">
        <v>193</v>
      </c>
      <c r="C26" s="38" t="s">
        <v>197</v>
      </c>
      <c r="D26" s="38" t="s">
        <v>162</v>
      </c>
      <c r="E26" s="38">
        <v>12</v>
      </c>
      <c r="F26" s="40">
        <f>20000 * 1.05</f>
        <v>21000</v>
      </c>
      <c r="G26" s="95" t="s">
        <v>28</v>
      </c>
      <c r="H26" s="41" t="s">
        <v>166</v>
      </c>
      <c r="I26" s="26" t="s">
        <v>38</v>
      </c>
      <c r="J26" s="26" t="s">
        <v>66</v>
      </c>
      <c r="K26" s="26" t="s">
        <v>122</v>
      </c>
      <c r="L26" s="4" t="s">
        <v>19</v>
      </c>
      <c r="M26" s="20" t="s">
        <v>206</v>
      </c>
      <c r="N26" s="63" t="s">
        <v>208</v>
      </c>
      <c r="P26" s="146"/>
      <c r="Q26" s="110"/>
      <c r="R26" s="110"/>
      <c r="S26" s="147"/>
      <c r="T26" s="112"/>
      <c r="U26" s="111"/>
      <c r="V26" s="110"/>
      <c r="W26" s="110"/>
      <c r="X26" s="113"/>
      <c r="Y26" s="110"/>
      <c r="Z26" s="110"/>
      <c r="AA26" s="110"/>
      <c r="AB26" s="110"/>
      <c r="AC26" s="110"/>
      <c r="AD26" s="114"/>
    </row>
    <row r="27" spans="2:30" ht="106.5" customHeight="1" x14ac:dyDescent="0.2">
      <c r="B27" s="28" t="s">
        <v>193</v>
      </c>
      <c r="C27" s="38" t="s">
        <v>198</v>
      </c>
      <c r="D27" s="38" t="s">
        <v>177</v>
      </c>
      <c r="E27" s="38">
        <v>1</v>
      </c>
      <c r="F27" s="40">
        <f>500 * 1.05*1.05</f>
        <v>551.25</v>
      </c>
      <c r="G27" s="5" t="s">
        <v>26</v>
      </c>
      <c r="H27" s="41" t="s">
        <v>203</v>
      </c>
      <c r="I27" s="4" t="s">
        <v>37</v>
      </c>
      <c r="J27" s="4" t="s">
        <v>66</v>
      </c>
      <c r="K27" s="4" t="s">
        <v>112</v>
      </c>
      <c r="L27" s="4" t="s">
        <v>19</v>
      </c>
      <c r="M27" s="20" t="s">
        <v>209</v>
      </c>
      <c r="N27" s="63" t="s">
        <v>210</v>
      </c>
      <c r="P27" s="109"/>
      <c r="Q27" s="110"/>
      <c r="R27" s="110"/>
      <c r="S27" s="110"/>
      <c r="T27" s="112"/>
      <c r="U27" s="110"/>
      <c r="V27" s="110"/>
      <c r="W27" s="110"/>
      <c r="X27" s="110"/>
      <c r="Y27" s="110"/>
      <c r="Z27" s="111"/>
      <c r="AA27" s="110"/>
      <c r="AB27" s="110"/>
      <c r="AC27" s="113"/>
      <c r="AD27" s="114"/>
    </row>
    <row r="28" spans="2:30" ht="72.75" customHeight="1" x14ac:dyDescent="0.2">
      <c r="B28" s="28" t="s">
        <v>193</v>
      </c>
      <c r="C28" s="38" t="s">
        <v>199</v>
      </c>
      <c r="D28" s="4" t="s">
        <v>177</v>
      </c>
      <c r="E28" s="4">
        <v>40</v>
      </c>
      <c r="F28" s="40">
        <v>240000</v>
      </c>
      <c r="G28" s="5" t="s">
        <v>26</v>
      </c>
      <c r="H28" s="23" t="s">
        <v>166</v>
      </c>
      <c r="I28" s="4" t="s">
        <v>38</v>
      </c>
      <c r="J28" s="4" t="s">
        <v>66</v>
      </c>
      <c r="K28" s="4" t="s">
        <v>122</v>
      </c>
      <c r="L28" s="26" t="s">
        <v>19</v>
      </c>
      <c r="M28" s="20" t="s">
        <v>209</v>
      </c>
      <c r="N28" s="63" t="s">
        <v>211</v>
      </c>
      <c r="P28" s="109"/>
      <c r="Q28" s="110"/>
      <c r="R28" s="110"/>
      <c r="S28" s="111"/>
      <c r="T28" s="112"/>
      <c r="U28" s="110"/>
      <c r="V28" s="110"/>
      <c r="W28" s="110"/>
      <c r="X28" s="113"/>
      <c r="Y28" s="110"/>
      <c r="Z28" s="110"/>
      <c r="AA28" s="110"/>
      <c r="AB28" s="110"/>
      <c r="AC28" s="110"/>
      <c r="AD28" s="114"/>
    </row>
    <row r="29" spans="2:30" ht="48.75" customHeight="1" thickBot="1" x14ac:dyDescent="0.25">
      <c r="B29" s="28" t="s">
        <v>193</v>
      </c>
      <c r="C29" s="38" t="s">
        <v>200</v>
      </c>
      <c r="D29" s="4" t="s">
        <v>177</v>
      </c>
      <c r="E29" s="26">
        <v>60</v>
      </c>
      <c r="F29" s="40">
        <v>10000</v>
      </c>
      <c r="G29" s="95" t="s">
        <v>26</v>
      </c>
      <c r="H29" s="41" t="s">
        <v>168</v>
      </c>
      <c r="I29" s="26" t="s">
        <v>37</v>
      </c>
      <c r="J29" s="26" t="s">
        <v>66</v>
      </c>
      <c r="K29" s="26" t="s">
        <v>102</v>
      </c>
      <c r="L29" s="26" t="s">
        <v>19</v>
      </c>
      <c r="M29" s="20" t="s">
        <v>209</v>
      </c>
      <c r="N29" s="63" t="s">
        <v>211</v>
      </c>
      <c r="P29" s="115"/>
      <c r="Q29" s="116"/>
      <c r="R29" s="116"/>
      <c r="S29" s="117"/>
      <c r="T29" s="148"/>
      <c r="U29" s="116"/>
      <c r="V29" s="118"/>
      <c r="W29" s="116"/>
      <c r="X29" s="116"/>
      <c r="Y29" s="116"/>
      <c r="Z29" s="116"/>
      <c r="AA29" s="116"/>
      <c r="AB29" s="116"/>
      <c r="AC29" s="116"/>
      <c r="AD29" s="119"/>
    </row>
    <row r="30" spans="2:30" ht="72" customHeight="1" thickBot="1" x14ac:dyDescent="0.25">
      <c r="B30" s="30" t="s">
        <v>193</v>
      </c>
      <c r="C30" s="64" t="s">
        <v>200</v>
      </c>
      <c r="D30" s="35" t="s">
        <v>177</v>
      </c>
      <c r="E30" s="108">
        <v>60</v>
      </c>
      <c r="F30" s="65">
        <v>20000</v>
      </c>
      <c r="G30" s="106" t="s">
        <v>26</v>
      </c>
      <c r="H30" s="41" t="s">
        <v>168</v>
      </c>
      <c r="I30" s="108" t="s">
        <v>38</v>
      </c>
      <c r="J30" s="108" t="s">
        <v>66</v>
      </c>
      <c r="K30" s="108" t="s">
        <v>122</v>
      </c>
      <c r="L30" s="108" t="s">
        <v>19</v>
      </c>
      <c r="M30" s="31" t="s">
        <v>209</v>
      </c>
      <c r="N30" s="66" t="s">
        <v>211</v>
      </c>
      <c r="P30" s="115"/>
      <c r="Q30" s="116"/>
      <c r="R30" s="116"/>
      <c r="S30" s="117"/>
      <c r="T30" s="148"/>
      <c r="U30" s="116"/>
      <c r="V30" s="118"/>
      <c r="W30" s="116"/>
      <c r="X30" s="116"/>
      <c r="Y30" s="116"/>
      <c r="Z30" s="116"/>
      <c r="AA30" s="116"/>
      <c r="AB30" s="116"/>
      <c r="AC30" s="116"/>
      <c r="AD30" s="119"/>
    </row>
    <row r="31" spans="2:30" ht="36.75" customHeight="1" thickBot="1" x14ac:dyDescent="0.25">
      <c r="B31" s="177" t="s">
        <v>212</v>
      </c>
      <c r="C31" s="178"/>
      <c r="D31" s="178"/>
      <c r="E31" s="179"/>
      <c r="F31" s="51">
        <f>SUM(F24:F30)</f>
        <v>1262612.6585599999</v>
      </c>
      <c r="G31" s="180"/>
      <c r="H31" s="180"/>
      <c r="I31" s="180"/>
      <c r="J31" s="180"/>
      <c r="K31" s="180"/>
      <c r="L31" s="180"/>
      <c r="M31" s="180"/>
      <c r="N31" s="181"/>
      <c r="P31" s="161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3"/>
    </row>
    <row r="32" spans="2:30" ht="186" customHeight="1" x14ac:dyDescent="0.2">
      <c r="B32" s="85" t="s">
        <v>213</v>
      </c>
      <c r="C32" s="58" t="s">
        <v>214</v>
      </c>
      <c r="D32" s="58" t="s">
        <v>195</v>
      </c>
      <c r="E32" s="86">
        <v>12</v>
      </c>
      <c r="F32" s="87">
        <f>649867.8</f>
        <v>649867.80000000005</v>
      </c>
      <c r="G32" s="45" t="s">
        <v>28</v>
      </c>
      <c r="H32" s="46" t="s">
        <v>255</v>
      </c>
      <c r="I32" s="47" t="s">
        <v>37</v>
      </c>
      <c r="J32" s="47" t="s">
        <v>66</v>
      </c>
      <c r="K32" s="47" t="s">
        <v>109</v>
      </c>
      <c r="L32" s="47" t="s">
        <v>19</v>
      </c>
      <c r="M32" s="60" t="s">
        <v>284</v>
      </c>
      <c r="N32" s="62" t="s">
        <v>283</v>
      </c>
      <c r="P32" s="120"/>
      <c r="Q32" s="121"/>
      <c r="R32" s="121"/>
      <c r="S32" s="121"/>
      <c r="T32" s="122"/>
      <c r="U32" s="121"/>
      <c r="V32" s="121"/>
      <c r="W32" s="121"/>
      <c r="X32" s="121"/>
      <c r="Y32" s="121"/>
      <c r="Z32" s="121"/>
      <c r="AA32" s="121"/>
      <c r="AB32" s="121"/>
      <c r="AC32" s="121"/>
      <c r="AD32" s="149"/>
    </row>
    <row r="33" spans="2:30" ht="103.5" customHeight="1" x14ac:dyDescent="0.2">
      <c r="B33" s="88" t="s">
        <v>213</v>
      </c>
      <c r="C33" s="68" t="s">
        <v>215</v>
      </c>
      <c r="D33" s="20" t="str">
        <f>D32</f>
        <v>Mensal</v>
      </c>
      <c r="E33" s="20">
        <v>12</v>
      </c>
      <c r="F33" s="67">
        <v>218360</v>
      </c>
      <c r="G33" s="95" t="s">
        <v>28</v>
      </c>
      <c r="H33" s="23" t="s">
        <v>256</v>
      </c>
      <c r="I33" s="4" t="s">
        <v>37</v>
      </c>
      <c r="J33" s="4" t="s">
        <v>66</v>
      </c>
      <c r="K33" s="4" t="s">
        <v>111</v>
      </c>
      <c r="L33" s="4" t="s">
        <v>19</v>
      </c>
      <c r="M33" s="40" t="s">
        <v>267</v>
      </c>
      <c r="N33" s="63" t="s">
        <v>282</v>
      </c>
      <c r="P33" s="109"/>
      <c r="Q33" s="110"/>
      <c r="R33" s="110"/>
      <c r="S33" s="110"/>
      <c r="T33" s="112"/>
      <c r="U33" s="110"/>
      <c r="V33" s="110"/>
      <c r="W33" s="110"/>
      <c r="X33" s="110"/>
      <c r="Y33" s="110"/>
      <c r="Z33" s="110"/>
      <c r="AA33" s="110"/>
      <c r="AB33" s="110"/>
      <c r="AC33" s="110"/>
      <c r="AD33" s="114"/>
    </row>
    <row r="34" spans="2:30" ht="59.25" customHeight="1" x14ac:dyDescent="0.2">
      <c r="B34" s="89" t="s">
        <v>213</v>
      </c>
      <c r="C34" s="70" t="s">
        <v>216</v>
      </c>
      <c r="D34" s="69" t="s">
        <v>177</v>
      </c>
      <c r="E34" s="38">
        <v>1</v>
      </c>
      <c r="F34" s="73">
        <v>150000</v>
      </c>
      <c r="G34" s="95" t="s">
        <v>26</v>
      </c>
      <c r="H34" s="41" t="s">
        <v>168</v>
      </c>
      <c r="I34" s="26" t="s">
        <v>38</v>
      </c>
      <c r="J34" s="26" t="s">
        <v>66</v>
      </c>
      <c r="K34" s="26" t="s">
        <v>122</v>
      </c>
      <c r="L34" s="4" t="s">
        <v>19</v>
      </c>
      <c r="M34" s="40" t="s">
        <v>169</v>
      </c>
      <c r="N34" s="63" t="s">
        <v>266</v>
      </c>
      <c r="P34" s="109"/>
      <c r="Q34" s="110"/>
      <c r="R34" s="111"/>
      <c r="S34" s="110"/>
      <c r="T34" s="112"/>
      <c r="U34" s="110"/>
      <c r="V34" s="113"/>
      <c r="W34" s="110"/>
      <c r="X34" s="110"/>
      <c r="Y34" s="110"/>
      <c r="Z34" s="110"/>
      <c r="AA34" s="110"/>
      <c r="AB34" s="110"/>
      <c r="AC34" s="110"/>
      <c r="AD34" s="114"/>
    </row>
    <row r="35" spans="2:30" ht="59.25" customHeight="1" x14ac:dyDescent="0.2">
      <c r="B35" s="89" t="s">
        <v>213</v>
      </c>
      <c r="C35" s="70" t="s">
        <v>216</v>
      </c>
      <c r="D35" s="69" t="s">
        <v>177</v>
      </c>
      <c r="E35" s="38">
        <v>1</v>
      </c>
      <c r="F35" s="73">
        <v>50000</v>
      </c>
      <c r="G35" s="95" t="s">
        <v>26</v>
      </c>
      <c r="H35" s="41" t="s">
        <v>168</v>
      </c>
      <c r="I35" s="26" t="s">
        <v>37</v>
      </c>
      <c r="J35" s="26" t="s">
        <v>66</v>
      </c>
      <c r="K35" s="26" t="s">
        <v>102</v>
      </c>
      <c r="L35" s="4" t="s">
        <v>19</v>
      </c>
      <c r="M35" s="40" t="s">
        <v>169</v>
      </c>
      <c r="N35" s="63" t="s">
        <v>266</v>
      </c>
      <c r="P35" s="109"/>
      <c r="Q35" s="110"/>
      <c r="R35" s="111"/>
      <c r="S35" s="110"/>
      <c r="T35" s="112"/>
      <c r="U35" s="110"/>
      <c r="V35" s="113"/>
      <c r="W35" s="110"/>
      <c r="X35" s="110"/>
      <c r="Y35" s="110"/>
      <c r="Z35" s="110"/>
      <c r="AA35" s="110"/>
      <c r="AB35" s="110"/>
      <c r="AC35" s="110"/>
      <c r="AD35" s="114"/>
    </row>
    <row r="36" spans="2:30" ht="72.75" customHeight="1" x14ac:dyDescent="0.2">
      <c r="B36" s="88" t="s">
        <v>213</v>
      </c>
      <c r="C36" s="72" t="s">
        <v>217</v>
      </c>
      <c r="D36" s="20" t="str">
        <f t="shared" ref="D36" si="1">D33</f>
        <v>Mensal</v>
      </c>
      <c r="E36" s="20">
        <v>12</v>
      </c>
      <c r="F36" s="67">
        <f>11000*12</f>
        <v>132000</v>
      </c>
      <c r="G36" s="5" t="s">
        <v>28</v>
      </c>
      <c r="H36" s="23" t="s">
        <v>257</v>
      </c>
      <c r="I36" s="4" t="s">
        <v>37</v>
      </c>
      <c r="J36" s="4" t="s">
        <v>66</v>
      </c>
      <c r="K36" s="4" t="s">
        <v>92</v>
      </c>
      <c r="L36" s="4" t="s">
        <v>19</v>
      </c>
      <c r="M36" s="40" t="s">
        <v>273</v>
      </c>
      <c r="N36" s="63" t="s">
        <v>281</v>
      </c>
      <c r="P36" s="109"/>
      <c r="Q36" s="110"/>
      <c r="R36" s="110"/>
      <c r="S36" s="111"/>
      <c r="T36" s="150"/>
      <c r="U36" s="110"/>
      <c r="V36" s="110"/>
      <c r="W36" s="110"/>
      <c r="X36" s="110"/>
      <c r="Y36" s="110"/>
      <c r="Z36" s="110"/>
      <c r="AA36" s="110"/>
      <c r="AB36" s="110"/>
      <c r="AC36" s="110"/>
      <c r="AD36" s="114"/>
    </row>
    <row r="37" spans="2:30" ht="64.5" customHeight="1" x14ac:dyDescent="0.2">
      <c r="B37" s="88" t="s">
        <v>213</v>
      </c>
      <c r="C37" s="68" t="s">
        <v>218</v>
      </c>
      <c r="D37" s="20" t="s">
        <v>177</v>
      </c>
      <c r="E37" s="20">
        <v>24</v>
      </c>
      <c r="F37" s="67">
        <v>65000</v>
      </c>
      <c r="G37" s="5" t="s">
        <v>28</v>
      </c>
      <c r="H37" s="23" t="s">
        <v>258</v>
      </c>
      <c r="I37" s="4" t="s">
        <v>37</v>
      </c>
      <c r="J37" s="4" t="s">
        <v>66</v>
      </c>
      <c r="K37" s="4" t="s">
        <v>105</v>
      </c>
      <c r="L37" s="4" t="s">
        <v>19</v>
      </c>
      <c r="M37" s="40" t="s">
        <v>267</v>
      </c>
      <c r="N37" s="63" t="s">
        <v>280</v>
      </c>
      <c r="P37" s="109"/>
      <c r="Q37" s="110"/>
      <c r="R37" s="110"/>
      <c r="S37" s="111"/>
      <c r="T37" s="112"/>
      <c r="U37" s="110"/>
      <c r="V37" s="113"/>
      <c r="W37" s="110"/>
      <c r="X37" s="110"/>
      <c r="Y37" s="110"/>
      <c r="Z37" s="110"/>
      <c r="AA37" s="110"/>
      <c r="AB37" s="110"/>
      <c r="AC37" s="110"/>
      <c r="AD37" s="114"/>
    </row>
    <row r="38" spans="2:30" ht="64.5" customHeight="1" x14ac:dyDescent="0.2">
      <c r="B38" s="88" t="s">
        <v>213</v>
      </c>
      <c r="C38" s="72" t="s">
        <v>219</v>
      </c>
      <c r="D38" s="38" t="s">
        <v>177</v>
      </c>
      <c r="E38" s="38">
        <v>1</v>
      </c>
      <c r="F38" s="73">
        <v>60000</v>
      </c>
      <c r="G38" s="5" t="s">
        <v>26</v>
      </c>
      <c r="H38" s="41" t="s">
        <v>168</v>
      </c>
      <c r="I38" s="4" t="s">
        <v>37</v>
      </c>
      <c r="J38" s="4" t="s">
        <v>66</v>
      </c>
      <c r="K38" s="4" t="s">
        <v>102</v>
      </c>
      <c r="L38" s="4" t="s">
        <v>19</v>
      </c>
      <c r="M38" s="40" t="s">
        <v>268</v>
      </c>
      <c r="N38" s="63" t="s">
        <v>266</v>
      </c>
      <c r="P38" s="109"/>
      <c r="Q38" s="110"/>
      <c r="R38" s="110"/>
      <c r="S38" s="111"/>
      <c r="T38" s="112"/>
      <c r="U38" s="110"/>
      <c r="V38" s="113"/>
      <c r="W38" s="110"/>
      <c r="X38" s="110"/>
      <c r="Y38" s="110"/>
      <c r="Z38" s="110"/>
      <c r="AA38" s="110"/>
      <c r="AB38" s="110"/>
      <c r="AC38" s="110"/>
      <c r="AD38" s="114"/>
    </row>
    <row r="39" spans="2:30" ht="55.5" customHeight="1" x14ac:dyDescent="0.2">
      <c r="B39" s="90" t="s">
        <v>213</v>
      </c>
      <c r="C39" s="68" t="s">
        <v>220</v>
      </c>
      <c r="D39" s="20" t="s">
        <v>195</v>
      </c>
      <c r="E39" s="74">
        <v>12</v>
      </c>
      <c r="F39" s="75">
        <v>60000</v>
      </c>
      <c r="G39" s="5" t="s">
        <v>28</v>
      </c>
      <c r="H39" s="76" t="s">
        <v>259</v>
      </c>
      <c r="I39" s="4" t="s">
        <v>37</v>
      </c>
      <c r="J39" s="4" t="s">
        <v>66</v>
      </c>
      <c r="K39" s="4" t="s">
        <v>105</v>
      </c>
      <c r="L39" s="4" t="s">
        <v>19</v>
      </c>
      <c r="M39" s="40" t="s">
        <v>267</v>
      </c>
      <c r="N39" s="63" t="s">
        <v>279</v>
      </c>
      <c r="P39" s="109"/>
      <c r="Q39" s="110"/>
      <c r="R39" s="110"/>
      <c r="S39" s="110"/>
      <c r="T39" s="112"/>
      <c r="U39" s="111"/>
      <c r="V39" s="110"/>
      <c r="W39" s="110"/>
      <c r="X39" s="113"/>
      <c r="Y39" s="110"/>
      <c r="Z39" s="110"/>
      <c r="AA39" s="110"/>
      <c r="AB39" s="110"/>
      <c r="AC39" s="110"/>
      <c r="AD39" s="114"/>
    </row>
    <row r="40" spans="2:30" ht="48" customHeight="1" x14ac:dyDescent="0.2">
      <c r="B40" s="88" t="s">
        <v>213</v>
      </c>
      <c r="C40" s="72" t="s">
        <v>221</v>
      </c>
      <c r="D40" s="20" t="s">
        <v>195</v>
      </c>
      <c r="E40" s="20">
        <f>E39</f>
        <v>12</v>
      </c>
      <c r="F40" s="67">
        <v>36000</v>
      </c>
      <c r="G40" s="5" t="s">
        <v>28</v>
      </c>
      <c r="H40" s="23" t="s">
        <v>260</v>
      </c>
      <c r="I40" s="4" t="s">
        <v>37</v>
      </c>
      <c r="J40" s="4" t="s">
        <v>66</v>
      </c>
      <c r="K40" s="4" t="s">
        <v>102</v>
      </c>
      <c r="L40" s="4" t="s">
        <v>19</v>
      </c>
      <c r="M40" s="40" t="s">
        <v>267</v>
      </c>
      <c r="N40" s="63" t="s">
        <v>278</v>
      </c>
      <c r="P40" s="109"/>
      <c r="Q40" s="110"/>
      <c r="R40" s="110"/>
      <c r="S40" s="110"/>
      <c r="T40" s="112"/>
      <c r="U40" s="110"/>
      <c r="V40" s="110"/>
      <c r="W40" s="110"/>
      <c r="X40" s="111"/>
      <c r="Y40" s="110"/>
      <c r="Z40" s="110"/>
      <c r="AA40" s="113"/>
      <c r="AB40" s="110"/>
      <c r="AC40" s="110"/>
      <c r="AD40" s="114"/>
    </row>
    <row r="41" spans="2:30" ht="38.25" x14ac:dyDescent="0.2">
      <c r="B41" s="88" t="s">
        <v>213</v>
      </c>
      <c r="C41" s="77" t="s">
        <v>222</v>
      </c>
      <c r="D41" s="38" t="s">
        <v>177</v>
      </c>
      <c r="E41" s="38">
        <v>12</v>
      </c>
      <c r="F41" s="73">
        <v>35750.400000000001</v>
      </c>
      <c r="G41" s="5" t="s">
        <v>26</v>
      </c>
      <c r="H41" s="78">
        <v>46037</v>
      </c>
      <c r="I41" s="4" t="s">
        <v>37</v>
      </c>
      <c r="J41" s="4" t="s">
        <v>66</v>
      </c>
      <c r="K41" s="4" t="s">
        <v>120</v>
      </c>
      <c r="L41" s="4" t="s">
        <v>19</v>
      </c>
      <c r="M41" s="40" t="s">
        <v>169</v>
      </c>
      <c r="N41" s="63" t="s">
        <v>277</v>
      </c>
      <c r="P41" s="109"/>
      <c r="Q41" s="110"/>
      <c r="R41" s="111"/>
      <c r="S41" s="113"/>
      <c r="T41" s="112"/>
      <c r="U41" s="110"/>
      <c r="V41" s="110"/>
      <c r="W41" s="110"/>
      <c r="X41" s="110"/>
      <c r="Y41" s="110"/>
      <c r="Z41" s="110"/>
      <c r="AA41" s="110"/>
      <c r="AB41" s="110"/>
      <c r="AC41" s="110"/>
      <c r="AD41" s="114"/>
    </row>
    <row r="42" spans="2:30" ht="72" customHeight="1" x14ac:dyDescent="0.2">
      <c r="B42" s="89" t="s">
        <v>213</v>
      </c>
      <c r="C42" s="70" t="s">
        <v>223</v>
      </c>
      <c r="D42" s="69" t="s">
        <v>162</v>
      </c>
      <c r="E42" s="69">
        <v>1</v>
      </c>
      <c r="F42" s="71">
        <v>30000</v>
      </c>
      <c r="G42" s="5" t="s">
        <v>26</v>
      </c>
      <c r="H42" s="79">
        <v>46111</v>
      </c>
      <c r="I42" s="4" t="s">
        <v>37</v>
      </c>
      <c r="J42" s="4" t="s">
        <v>66</v>
      </c>
      <c r="K42" s="4" t="s">
        <v>102</v>
      </c>
      <c r="L42" s="4" t="s">
        <v>19</v>
      </c>
      <c r="M42" s="40" t="s">
        <v>268</v>
      </c>
      <c r="N42" s="63" t="s">
        <v>277</v>
      </c>
      <c r="P42" s="109"/>
      <c r="Q42" s="110"/>
      <c r="R42" s="110"/>
      <c r="S42" s="111"/>
      <c r="T42" s="112"/>
      <c r="U42" s="113"/>
      <c r="V42" s="110"/>
      <c r="W42" s="110"/>
      <c r="X42" s="110"/>
      <c r="Y42" s="110"/>
      <c r="Z42" s="110"/>
      <c r="AA42" s="110"/>
      <c r="AB42" s="110"/>
      <c r="AC42" s="110"/>
      <c r="AD42" s="114"/>
    </row>
    <row r="43" spans="2:30" ht="51" customHeight="1" x14ac:dyDescent="0.2">
      <c r="B43" s="88" t="s">
        <v>213</v>
      </c>
      <c r="C43" s="68" t="s">
        <v>224</v>
      </c>
      <c r="D43" s="20" t="s">
        <v>195</v>
      </c>
      <c r="E43" s="20">
        <f>E40</f>
        <v>12</v>
      </c>
      <c r="F43" s="67">
        <v>28000</v>
      </c>
      <c r="G43" s="5" t="s">
        <v>28</v>
      </c>
      <c r="H43" s="23" t="s">
        <v>261</v>
      </c>
      <c r="I43" s="4" t="s">
        <v>37</v>
      </c>
      <c r="J43" s="4" t="s">
        <v>66</v>
      </c>
      <c r="K43" s="4" t="s">
        <v>105</v>
      </c>
      <c r="L43" s="4" t="s">
        <v>19</v>
      </c>
      <c r="M43" s="40" t="s">
        <v>267</v>
      </c>
      <c r="N43" s="63" t="s">
        <v>276</v>
      </c>
      <c r="P43" s="109"/>
      <c r="Q43" s="110"/>
      <c r="R43" s="110"/>
      <c r="S43" s="111"/>
      <c r="T43" s="112"/>
      <c r="U43" s="113"/>
      <c r="V43" s="110"/>
      <c r="W43" s="110"/>
      <c r="X43" s="110"/>
      <c r="Y43" s="110"/>
      <c r="Z43" s="110"/>
      <c r="AA43" s="110"/>
      <c r="AB43" s="110"/>
      <c r="AC43" s="110"/>
      <c r="AD43" s="114"/>
    </row>
    <row r="44" spans="2:30" ht="111.75" customHeight="1" x14ac:dyDescent="0.2">
      <c r="B44" s="88" t="s">
        <v>213</v>
      </c>
      <c r="C44" s="72" t="s">
        <v>225</v>
      </c>
      <c r="D44" s="20" t="str">
        <f>D68</f>
        <v>Mensal</v>
      </c>
      <c r="E44" s="20">
        <v>12</v>
      </c>
      <c r="F44" s="67">
        <f>1800*12</f>
        <v>21600</v>
      </c>
      <c r="G44" s="5" t="s">
        <v>28</v>
      </c>
      <c r="H44" s="23" t="s">
        <v>262</v>
      </c>
      <c r="I44" s="4" t="s">
        <v>37</v>
      </c>
      <c r="J44" s="4" t="s">
        <v>66</v>
      </c>
      <c r="K44" s="4" t="s">
        <v>112</v>
      </c>
      <c r="L44" s="4" t="s">
        <v>19</v>
      </c>
      <c r="M44" s="40" t="s">
        <v>267</v>
      </c>
      <c r="N44" s="63" t="s">
        <v>275</v>
      </c>
      <c r="P44" s="109"/>
      <c r="Q44" s="111"/>
      <c r="R44" s="110"/>
      <c r="S44" s="113"/>
      <c r="T44" s="112"/>
      <c r="U44" s="110"/>
      <c r="V44" s="110"/>
      <c r="W44" s="110"/>
      <c r="X44" s="110"/>
      <c r="Y44" s="110"/>
      <c r="Z44" s="110"/>
      <c r="AA44" s="110"/>
      <c r="AB44" s="110"/>
      <c r="AC44" s="110"/>
      <c r="AD44" s="114"/>
    </row>
    <row r="45" spans="2:30" ht="80.25" customHeight="1" x14ac:dyDescent="0.2">
      <c r="B45" s="88" t="s">
        <v>213</v>
      </c>
      <c r="C45" s="68" t="s">
        <v>226</v>
      </c>
      <c r="D45" s="20" t="str">
        <f>D43</f>
        <v>Mensal</v>
      </c>
      <c r="E45" s="20">
        <v>12</v>
      </c>
      <c r="F45" s="67">
        <v>21000</v>
      </c>
      <c r="G45" s="5" t="s">
        <v>28</v>
      </c>
      <c r="H45" s="23" t="s">
        <v>263</v>
      </c>
      <c r="I45" s="4" t="s">
        <v>37</v>
      </c>
      <c r="J45" s="4" t="s">
        <v>66</v>
      </c>
      <c r="K45" s="4" t="s">
        <v>111</v>
      </c>
      <c r="L45" s="4" t="s">
        <v>19</v>
      </c>
      <c r="M45" s="40" t="s">
        <v>267</v>
      </c>
      <c r="N45" s="63" t="s">
        <v>274</v>
      </c>
      <c r="P45" s="109"/>
      <c r="Q45" s="110"/>
      <c r="R45" s="110"/>
      <c r="S45" s="110"/>
      <c r="T45" s="112"/>
      <c r="U45" s="110"/>
      <c r="V45" s="110"/>
      <c r="W45" s="110"/>
      <c r="X45" s="111"/>
      <c r="Y45" s="110"/>
      <c r="Z45" s="110"/>
      <c r="AA45" s="151"/>
      <c r="AB45" s="110"/>
      <c r="AC45" s="110"/>
      <c r="AD45" s="114"/>
    </row>
    <row r="46" spans="2:30" ht="45" customHeight="1" x14ac:dyDescent="0.2">
      <c r="B46" s="88" t="s">
        <v>213</v>
      </c>
      <c r="C46" s="77" t="s">
        <v>227</v>
      </c>
      <c r="D46" s="38" t="s">
        <v>177</v>
      </c>
      <c r="E46" s="38">
        <v>1</v>
      </c>
      <c r="F46" s="73">
        <v>20000</v>
      </c>
      <c r="G46" s="5" t="s">
        <v>26</v>
      </c>
      <c r="H46" s="78">
        <v>46142</v>
      </c>
      <c r="I46" s="4" t="s">
        <v>37</v>
      </c>
      <c r="J46" s="4" t="s">
        <v>66</v>
      </c>
      <c r="K46" s="4" t="s">
        <v>102</v>
      </c>
      <c r="L46" s="4" t="s">
        <v>19</v>
      </c>
      <c r="M46" s="40" t="s">
        <v>268</v>
      </c>
      <c r="N46" s="63" t="s">
        <v>266</v>
      </c>
      <c r="P46" s="109"/>
      <c r="Q46" s="110"/>
      <c r="R46" s="110"/>
      <c r="S46" s="111"/>
      <c r="T46" s="112"/>
      <c r="U46" s="110"/>
      <c r="V46" s="152"/>
      <c r="W46" s="110"/>
      <c r="X46" s="110"/>
      <c r="Y46" s="110"/>
      <c r="Z46" s="110"/>
      <c r="AA46" s="110"/>
      <c r="AB46" s="110"/>
      <c r="AC46" s="110"/>
      <c r="AD46" s="114"/>
    </row>
    <row r="47" spans="2:30" ht="203.25" customHeight="1" x14ac:dyDescent="0.2">
      <c r="B47" s="88" t="s">
        <v>213</v>
      </c>
      <c r="C47" s="38" t="s">
        <v>228</v>
      </c>
      <c r="D47" s="20" t="str">
        <f>D45</f>
        <v>Mensal</v>
      </c>
      <c r="E47" s="20">
        <v>12</v>
      </c>
      <c r="F47" s="67">
        <v>15000</v>
      </c>
      <c r="G47" s="95" t="s">
        <v>28</v>
      </c>
      <c r="H47" s="20" t="s">
        <v>264</v>
      </c>
      <c r="I47" s="4" t="s">
        <v>37</v>
      </c>
      <c r="J47" s="4" t="s">
        <v>67</v>
      </c>
      <c r="K47" s="4" t="s">
        <v>111</v>
      </c>
      <c r="L47" s="4" t="s">
        <v>19</v>
      </c>
      <c r="M47" s="40" t="s">
        <v>273</v>
      </c>
      <c r="N47" s="63" t="s">
        <v>272</v>
      </c>
      <c r="P47" s="109"/>
      <c r="Q47" s="110"/>
      <c r="R47" s="110"/>
      <c r="S47" s="110"/>
      <c r="T47" s="112"/>
      <c r="U47" s="110"/>
      <c r="V47" s="110"/>
      <c r="W47" s="110"/>
      <c r="X47" s="110"/>
      <c r="Y47" s="110"/>
      <c r="Z47" s="110"/>
      <c r="AA47" s="110"/>
      <c r="AB47" s="110"/>
      <c r="AC47" s="110"/>
      <c r="AD47" s="114"/>
    </row>
    <row r="48" spans="2:30" ht="42.75" customHeight="1" x14ac:dyDescent="0.2">
      <c r="B48" s="88" t="s">
        <v>213</v>
      </c>
      <c r="C48" s="77" t="s">
        <v>229</v>
      </c>
      <c r="D48" s="38" t="s">
        <v>177</v>
      </c>
      <c r="E48" s="38">
        <v>1</v>
      </c>
      <c r="F48" s="73">
        <v>15000</v>
      </c>
      <c r="G48" s="5" t="s">
        <v>26</v>
      </c>
      <c r="H48" s="78">
        <v>46081</v>
      </c>
      <c r="I48" s="4" t="s">
        <v>37</v>
      </c>
      <c r="J48" s="4" t="s">
        <v>66</v>
      </c>
      <c r="K48" s="4" t="s">
        <v>102</v>
      </c>
      <c r="L48" s="4" t="s">
        <v>19</v>
      </c>
      <c r="M48" s="40" t="s">
        <v>268</v>
      </c>
      <c r="N48" s="63" t="s">
        <v>266</v>
      </c>
      <c r="P48" s="109"/>
      <c r="Q48" s="111"/>
      <c r="R48" s="110"/>
      <c r="S48" s="110"/>
      <c r="T48" s="150"/>
      <c r="U48" s="110"/>
      <c r="V48" s="110"/>
      <c r="W48" s="110"/>
      <c r="X48" s="110"/>
      <c r="Y48" s="110"/>
      <c r="Z48" s="110"/>
      <c r="AA48" s="110"/>
      <c r="AB48" s="110"/>
      <c r="AC48" s="110"/>
      <c r="AD48" s="114"/>
    </row>
    <row r="49" spans="2:30" ht="51" customHeight="1" x14ac:dyDescent="0.2">
      <c r="B49" s="88" t="s">
        <v>213</v>
      </c>
      <c r="C49" s="80" t="s">
        <v>230</v>
      </c>
      <c r="D49" s="38" t="s">
        <v>177</v>
      </c>
      <c r="E49" s="38">
        <v>1</v>
      </c>
      <c r="F49" s="73">
        <v>6000</v>
      </c>
      <c r="G49" s="95" t="s">
        <v>26</v>
      </c>
      <c r="H49" s="78">
        <v>46111</v>
      </c>
      <c r="I49" s="26" t="s">
        <v>37</v>
      </c>
      <c r="J49" s="26" t="s">
        <v>66</v>
      </c>
      <c r="K49" s="26" t="s">
        <v>102</v>
      </c>
      <c r="L49" s="4" t="s">
        <v>19</v>
      </c>
      <c r="M49" s="40" t="s">
        <v>268</v>
      </c>
      <c r="N49" s="63" t="s">
        <v>266</v>
      </c>
      <c r="P49" s="109"/>
      <c r="Q49" s="110"/>
      <c r="R49" s="111"/>
      <c r="S49" s="110"/>
      <c r="T49" s="112"/>
      <c r="U49" s="113"/>
      <c r="V49" s="110"/>
      <c r="W49" s="110"/>
      <c r="X49" s="110"/>
      <c r="Y49" s="110"/>
      <c r="Z49" s="110"/>
      <c r="AA49" s="110"/>
      <c r="AB49" s="110"/>
      <c r="AC49" s="110"/>
      <c r="AD49" s="114"/>
    </row>
    <row r="50" spans="2:30" ht="66" customHeight="1" x14ac:dyDescent="0.2">
      <c r="B50" s="88" t="s">
        <v>213</v>
      </c>
      <c r="C50" s="80" t="s">
        <v>230</v>
      </c>
      <c r="D50" s="38" t="s">
        <v>177</v>
      </c>
      <c r="E50" s="38">
        <v>1</v>
      </c>
      <c r="F50" s="73">
        <v>9000</v>
      </c>
      <c r="G50" s="95" t="s">
        <v>26</v>
      </c>
      <c r="H50" s="78">
        <v>46111</v>
      </c>
      <c r="I50" s="26" t="s">
        <v>37</v>
      </c>
      <c r="J50" s="26" t="s">
        <v>66</v>
      </c>
      <c r="K50" s="26" t="s">
        <v>111</v>
      </c>
      <c r="L50" s="4" t="s">
        <v>19</v>
      </c>
      <c r="M50" s="40" t="s">
        <v>268</v>
      </c>
      <c r="N50" s="63" t="s">
        <v>266</v>
      </c>
      <c r="P50" s="109"/>
      <c r="Q50" s="110"/>
      <c r="R50" s="111"/>
      <c r="S50" s="110"/>
      <c r="T50" s="112"/>
      <c r="U50" s="113"/>
      <c r="V50" s="110"/>
      <c r="W50" s="110"/>
      <c r="X50" s="110"/>
      <c r="Y50" s="110"/>
      <c r="Z50" s="110"/>
      <c r="AA50" s="110"/>
      <c r="AB50" s="110"/>
      <c r="AC50" s="110"/>
      <c r="AD50" s="114"/>
    </row>
    <row r="51" spans="2:30" ht="42.75" customHeight="1" x14ac:dyDescent="0.2">
      <c r="B51" s="88" t="s">
        <v>213</v>
      </c>
      <c r="C51" s="77" t="s">
        <v>231</v>
      </c>
      <c r="D51" s="38" t="s">
        <v>177</v>
      </c>
      <c r="E51" s="38" t="s">
        <v>232</v>
      </c>
      <c r="F51" s="73">
        <v>15000</v>
      </c>
      <c r="G51" s="5" t="s">
        <v>26</v>
      </c>
      <c r="H51" s="78">
        <v>46081</v>
      </c>
      <c r="I51" s="4" t="s">
        <v>37</v>
      </c>
      <c r="J51" s="4" t="s">
        <v>66</v>
      </c>
      <c r="K51" s="4" t="s">
        <v>102</v>
      </c>
      <c r="L51" s="4" t="s">
        <v>19</v>
      </c>
      <c r="M51" s="40" t="s">
        <v>268</v>
      </c>
      <c r="N51" s="63" t="s">
        <v>266</v>
      </c>
      <c r="P51" s="109"/>
      <c r="Q51" s="111"/>
      <c r="R51" s="110"/>
      <c r="S51" s="110"/>
      <c r="T51" s="150"/>
      <c r="U51" s="110"/>
      <c r="V51" s="110"/>
      <c r="W51" s="110"/>
      <c r="X51" s="110"/>
      <c r="Y51" s="110"/>
      <c r="Z51" s="110"/>
      <c r="AA51" s="110"/>
      <c r="AB51" s="110"/>
      <c r="AC51" s="110"/>
      <c r="AD51" s="114"/>
    </row>
    <row r="52" spans="2:30" ht="66.75" customHeight="1" x14ac:dyDescent="0.2">
      <c r="B52" s="88" t="s">
        <v>213</v>
      </c>
      <c r="C52" s="77" t="s">
        <v>233</v>
      </c>
      <c r="D52" s="38" t="s">
        <v>177</v>
      </c>
      <c r="E52" s="38">
        <v>2</v>
      </c>
      <c r="F52" s="73">
        <v>10800</v>
      </c>
      <c r="G52" s="5" t="s">
        <v>26</v>
      </c>
      <c r="H52" s="78">
        <v>46081</v>
      </c>
      <c r="I52" s="4" t="s">
        <v>37</v>
      </c>
      <c r="J52" s="4" t="s">
        <v>66</v>
      </c>
      <c r="K52" s="4" t="s">
        <v>118</v>
      </c>
      <c r="L52" s="4" t="s">
        <v>19</v>
      </c>
      <c r="M52" s="40" t="s">
        <v>267</v>
      </c>
      <c r="N52" s="63" t="s">
        <v>266</v>
      </c>
      <c r="P52" s="109"/>
      <c r="Q52" s="110"/>
      <c r="R52" s="110"/>
      <c r="S52" s="111"/>
      <c r="T52" s="150"/>
      <c r="U52" s="110"/>
      <c r="V52" s="110"/>
      <c r="W52" s="110"/>
      <c r="X52" s="110"/>
      <c r="Y52" s="110"/>
      <c r="Z52" s="110"/>
      <c r="AA52" s="110"/>
      <c r="AB52" s="110"/>
      <c r="AC52" s="110"/>
      <c r="AD52" s="114"/>
    </row>
    <row r="53" spans="2:30" ht="60" customHeight="1" x14ac:dyDescent="0.2">
      <c r="B53" s="88" t="s">
        <v>213</v>
      </c>
      <c r="C53" s="77" t="s">
        <v>234</v>
      </c>
      <c r="D53" s="38" t="s">
        <v>177</v>
      </c>
      <c r="E53" s="38">
        <v>1</v>
      </c>
      <c r="F53" s="73">
        <v>10000</v>
      </c>
      <c r="G53" s="5" t="s">
        <v>26</v>
      </c>
      <c r="H53" s="78">
        <v>46081</v>
      </c>
      <c r="I53" s="4" t="s">
        <v>38</v>
      </c>
      <c r="J53" s="4" t="s">
        <v>66</v>
      </c>
      <c r="K53" s="4" t="s">
        <v>122</v>
      </c>
      <c r="L53" s="26" t="s">
        <v>19</v>
      </c>
      <c r="M53" s="40" t="s">
        <v>268</v>
      </c>
      <c r="N53" s="63" t="s">
        <v>266</v>
      </c>
      <c r="P53" s="109"/>
      <c r="Q53" s="111"/>
      <c r="R53" s="110"/>
      <c r="S53" s="110"/>
      <c r="T53" s="150"/>
      <c r="U53" s="110"/>
      <c r="V53" s="110"/>
      <c r="W53" s="110"/>
      <c r="X53" s="110"/>
      <c r="Y53" s="110"/>
      <c r="Z53" s="110"/>
      <c r="AA53" s="110"/>
      <c r="AB53" s="110"/>
      <c r="AC53" s="110"/>
      <c r="AD53" s="114"/>
    </row>
    <row r="54" spans="2:30" ht="42.75" customHeight="1" x14ac:dyDescent="0.2">
      <c r="B54" s="88" t="s">
        <v>213</v>
      </c>
      <c r="C54" s="77" t="s">
        <v>235</v>
      </c>
      <c r="D54" s="38" t="s">
        <v>177</v>
      </c>
      <c r="E54" s="38">
        <v>1</v>
      </c>
      <c r="F54" s="73">
        <v>10000</v>
      </c>
      <c r="G54" s="5" t="s">
        <v>26</v>
      </c>
      <c r="H54" s="78">
        <v>46081</v>
      </c>
      <c r="I54" s="4" t="s">
        <v>37</v>
      </c>
      <c r="J54" s="4" t="s">
        <v>66</v>
      </c>
      <c r="K54" s="4" t="s">
        <v>102</v>
      </c>
      <c r="L54" s="4" t="s">
        <v>19</v>
      </c>
      <c r="M54" s="40" t="s">
        <v>268</v>
      </c>
      <c r="N54" s="63" t="s">
        <v>266</v>
      </c>
      <c r="P54" s="109"/>
      <c r="Q54" s="111"/>
      <c r="R54" s="110"/>
      <c r="S54" s="110"/>
      <c r="T54" s="150"/>
      <c r="U54" s="110"/>
      <c r="V54" s="110"/>
      <c r="W54" s="110"/>
      <c r="X54" s="110"/>
      <c r="Y54" s="110"/>
      <c r="Z54" s="110"/>
      <c r="AA54" s="110"/>
      <c r="AB54" s="110"/>
      <c r="AC54" s="110"/>
      <c r="AD54" s="114"/>
    </row>
    <row r="55" spans="2:30" ht="78" customHeight="1" x14ac:dyDescent="0.2">
      <c r="B55" s="88" t="s">
        <v>213</v>
      </c>
      <c r="C55" s="68" t="s">
        <v>236</v>
      </c>
      <c r="D55" s="20" t="str">
        <f>D47</f>
        <v>Mensal</v>
      </c>
      <c r="E55" s="20">
        <v>12</v>
      </c>
      <c r="F55" s="67">
        <f>705*12</f>
        <v>8460</v>
      </c>
      <c r="G55" s="5" t="s">
        <v>28</v>
      </c>
      <c r="H55" s="23" t="s">
        <v>265</v>
      </c>
      <c r="I55" s="4" t="s">
        <v>37</v>
      </c>
      <c r="J55" s="4" t="s">
        <v>66</v>
      </c>
      <c r="K55" s="4" t="s">
        <v>111</v>
      </c>
      <c r="L55" s="4" t="s">
        <v>19</v>
      </c>
      <c r="M55" s="40" t="s">
        <v>267</v>
      </c>
      <c r="N55" s="63" t="s">
        <v>271</v>
      </c>
      <c r="P55" s="109"/>
      <c r="Q55" s="110"/>
      <c r="R55" s="110"/>
      <c r="S55" s="111"/>
      <c r="T55" s="112"/>
      <c r="U55" s="110"/>
      <c r="V55" s="113"/>
      <c r="W55" s="110"/>
      <c r="X55" s="110"/>
      <c r="Y55" s="110"/>
      <c r="Z55" s="110"/>
      <c r="AA55" s="110"/>
      <c r="AB55" s="110"/>
      <c r="AC55" s="110"/>
      <c r="AD55" s="114"/>
    </row>
    <row r="56" spans="2:30" ht="66.75" customHeight="1" x14ac:dyDescent="0.2">
      <c r="B56" s="88" t="s">
        <v>213</v>
      </c>
      <c r="C56" s="77" t="s">
        <v>237</v>
      </c>
      <c r="D56" s="38" t="s">
        <v>177</v>
      </c>
      <c r="E56" s="39">
        <v>4</v>
      </c>
      <c r="F56" s="73">
        <v>8400</v>
      </c>
      <c r="G56" s="5" t="s">
        <v>26</v>
      </c>
      <c r="H56" s="78">
        <v>46053</v>
      </c>
      <c r="I56" s="4" t="s">
        <v>37</v>
      </c>
      <c r="J56" s="4" t="s">
        <v>66</v>
      </c>
      <c r="K56" s="4" t="s">
        <v>111</v>
      </c>
      <c r="L56" s="4" t="s">
        <v>19</v>
      </c>
      <c r="M56" s="40" t="s">
        <v>267</v>
      </c>
      <c r="N56" s="63" t="s">
        <v>266</v>
      </c>
      <c r="P56" s="109"/>
      <c r="Q56" s="110"/>
      <c r="R56" s="111"/>
      <c r="S56" s="113"/>
      <c r="T56" s="112"/>
      <c r="U56" s="110"/>
      <c r="V56" s="110"/>
      <c r="W56" s="110"/>
      <c r="X56" s="110"/>
      <c r="Y56" s="110"/>
      <c r="Z56" s="110"/>
      <c r="AA56" s="110"/>
      <c r="AB56" s="110"/>
      <c r="AC56" s="110"/>
      <c r="AD56" s="114"/>
    </row>
    <row r="57" spans="2:30" ht="66.75" customHeight="1" x14ac:dyDescent="0.2">
      <c r="B57" s="89" t="s">
        <v>213</v>
      </c>
      <c r="C57" s="70" t="s">
        <v>238</v>
      </c>
      <c r="D57" s="69" t="s">
        <v>177</v>
      </c>
      <c r="E57" s="69">
        <v>4</v>
      </c>
      <c r="F57" s="71">
        <v>8000</v>
      </c>
      <c r="G57" s="5" t="s">
        <v>26</v>
      </c>
      <c r="H57" s="79">
        <v>46081</v>
      </c>
      <c r="I57" s="4" t="s">
        <v>37</v>
      </c>
      <c r="J57" s="4" t="s">
        <v>66</v>
      </c>
      <c r="K57" s="4" t="s">
        <v>111</v>
      </c>
      <c r="L57" s="4" t="s">
        <v>19</v>
      </c>
      <c r="M57" s="40" t="s">
        <v>268</v>
      </c>
      <c r="N57" s="63" t="s">
        <v>266</v>
      </c>
      <c r="P57" s="109"/>
      <c r="Q57" s="111"/>
      <c r="R57" s="110"/>
      <c r="S57" s="110"/>
      <c r="T57" s="150"/>
      <c r="U57" s="110"/>
      <c r="V57" s="110"/>
      <c r="W57" s="110"/>
      <c r="X57" s="110"/>
      <c r="Y57" s="110"/>
      <c r="Z57" s="110"/>
      <c r="AA57" s="110"/>
      <c r="AB57" s="110"/>
      <c r="AC57" s="110"/>
      <c r="AD57" s="114"/>
    </row>
    <row r="58" spans="2:30" ht="42.75" customHeight="1" x14ac:dyDescent="0.2">
      <c r="B58" s="88" t="s">
        <v>213</v>
      </c>
      <c r="C58" s="77" t="s">
        <v>239</v>
      </c>
      <c r="D58" s="38" t="s">
        <v>177</v>
      </c>
      <c r="E58" s="38">
        <v>1</v>
      </c>
      <c r="F58" s="73">
        <v>7000</v>
      </c>
      <c r="G58" s="5" t="s">
        <v>26</v>
      </c>
      <c r="H58" s="79">
        <v>46081</v>
      </c>
      <c r="I58" s="4" t="s">
        <v>37</v>
      </c>
      <c r="J58" s="4" t="s">
        <v>66</v>
      </c>
      <c r="K58" s="4" t="s">
        <v>102</v>
      </c>
      <c r="L58" s="4" t="s">
        <v>19</v>
      </c>
      <c r="M58" s="40" t="s">
        <v>268</v>
      </c>
      <c r="N58" s="63" t="s">
        <v>266</v>
      </c>
      <c r="P58" s="109"/>
      <c r="Q58" s="111"/>
      <c r="R58" s="110"/>
      <c r="S58" s="110"/>
      <c r="T58" s="150"/>
      <c r="U58" s="110"/>
      <c r="V58" s="110"/>
      <c r="W58" s="110"/>
      <c r="X58" s="110"/>
      <c r="Y58" s="110"/>
      <c r="Z58" s="110"/>
      <c r="AA58" s="110"/>
      <c r="AB58" s="110"/>
      <c r="AC58" s="110"/>
      <c r="AD58" s="114"/>
    </row>
    <row r="59" spans="2:30" ht="42.75" customHeight="1" x14ac:dyDescent="0.2">
      <c r="B59" s="88" t="s">
        <v>213</v>
      </c>
      <c r="C59" s="77" t="s">
        <v>240</v>
      </c>
      <c r="D59" s="38" t="s">
        <v>177</v>
      </c>
      <c r="E59" s="38">
        <v>1</v>
      </c>
      <c r="F59" s="73">
        <v>5000</v>
      </c>
      <c r="G59" s="5" t="s">
        <v>26</v>
      </c>
      <c r="H59" s="79">
        <v>46081</v>
      </c>
      <c r="I59" s="4" t="s">
        <v>37</v>
      </c>
      <c r="J59" s="4" t="s">
        <v>66</v>
      </c>
      <c r="K59" s="4" t="s">
        <v>102</v>
      </c>
      <c r="L59" s="4" t="s">
        <v>19</v>
      </c>
      <c r="M59" s="40" t="s">
        <v>268</v>
      </c>
      <c r="N59" s="63" t="s">
        <v>266</v>
      </c>
      <c r="P59" s="109"/>
      <c r="Q59" s="111"/>
      <c r="R59" s="110"/>
      <c r="S59" s="110"/>
      <c r="T59" s="150"/>
      <c r="U59" s="110"/>
      <c r="V59" s="110"/>
      <c r="W59" s="110"/>
      <c r="X59" s="110"/>
      <c r="Y59" s="110"/>
      <c r="Z59" s="110"/>
      <c r="AA59" s="110"/>
      <c r="AB59" s="110"/>
      <c r="AC59" s="110"/>
      <c r="AD59" s="114"/>
    </row>
    <row r="60" spans="2:30" ht="42.75" customHeight="1" x14ac:dyDescent="0.2">
      <c r="B60" s="88" t="s">
        <v>213</v>
      </c>
      <c r="C60" s="77" t="s">
        <v>241</v>
      </c>
      <c r="D60" s="38" t="s">
        <v>177</v>
      </c>
      <c r="E60" s="38">
        <v>1</v>
      </c>
      <c r="F60" s="73">
        <v>3500</v>
      </c>
      <c r="G60" s="5" t="s">
        <v>26</v>
      </c>
      <c r="H60" s="79">
        <v>46081</v>
      </c>
      <c r="I60" s="4" t="s">
        <v>37</v>
      </c>
      <c r="J60" s="4" t="s">
        <v>66</v>
      </c>
      <c r="K60" s="4" t="s">
        <v>102</v>
      </c>
      <c r="L60" s="4" t="s">
        <v>19</v>
      </c>
      <c r="M60" s="40" t="s">
        <v>268</v>
      </c>
      <c r="N60" s="63" t="s">
        <v>266</v>
      </c>
      <c r="P60" s="109"/>
      <c r="Q60" s="111"/>
      <c r="R60" s="110"/>
      <c r="S60" s="110"/>
      <c r="T60" s="150"/>
      <c r="U60" s="110"/>
      <c r="V60" s="110"/>
      <c r="W60" s="110"/>
      <c r="X60" s="110"/>
      <c r="Y60" s="110"/>
      <c r="Z60" s="110"/>
      <c r="AA60" s="110"/>
      <c r="AB60" s="110"/>
      <c r="AC60" s="110"/>
      <c r="AD60" s="114"/>
    </row>
    <row r="61" spans="2:30" ht="42.75" customHeight="1" x14ac:dyDescent="0.2">
      <c r="B61" s="88" t="s">
        <v>213</v>
      </c>
      <c r="C61" s="77" t="s">
        <v>242</v>
      </c>
      <c r="D61" s="38" t="s">
        <v>243</v>
      </c>
      <c r="E61" s="38">
        <v>75</v>
      </c>
      <c r="F61" s="73">
        <v>3000</v>
      </c>
      <c r="G61" s="5" t="s">
        <v>26</v>
      </c>
      <c r="H61" s="78">
        <v>46111</v>
      </c>
      <c r="I61" s="4" t="s">
        <v>37</v>
      </c>
      <c r="J61" s="4" t="s">
        <v>66</v>
      </c>
      <c r="K61" s="4" t="s">
        <v>102</v>
      </c>
      <c r="L61" s="4" t="s">
        <v>19</v>
      </c>
      <c r="M61" s="40" t="s">
        <v>268</v>
      </c>
      <c r="N61" s="63" t="s">
        <v>270</v>
      </c>
      <c r="P61" s="109"/>
      <c r="Q61" s="110"/>
      <c r="R61" s="110"/>
      <c r="S61" s="111"/>
      <c r="T61" s="112"/>
      <c r="U61" s="113"/>
      <c r="V61" s="110"/>
      <c r="W61" s="110"/>
      <c r="X61" s="110"/>
      <c r="Y61" s="110"/>
      <c r="Z61" s="110"/>
      <c r="AA61" s="110"/>
      <c r="AB61" s="110"/>
      <c r="AC61" s="110"/>
      <c r="AD61" s="114"/>
    </row>
    <row r="62" spans="2:30" ht="66.75" customHeight="1" x14ac:dyDescent="0.2">
      <c r="B62" s="88" t="s">
        <v>213</v>
      </c>
      <c r="C62" s="70" t="s">
        <v>244</v>
      </c>
      <c r="D62" s="38" t="s">
        <v>177</v>
      </c>
      <c r="E62" s="38">
        <v>3</v>
      </c>
      <c r="F62" s="73">
        <v>2500</v>
      </c>
      <c r="G62" s="5" t="s">
        <v>26</v>
      </c>
      <c r="H62" s="78">
        <v>46172</v>
      </c>
      <c r="I62" s="4" t="s">
        <v>37</v>
      </c>
      <c r="J62" s="4" t="s">
        <v>66</v>
      </c>
      <c r="K62" s="4" t="s">
        <v>111</v>
      </c>
      <c r="L62" s="4" t="s">
        <v>19</v>
      </c>
      <c r="M62" s="40" t="s">
        <v>268</v>
      </c>
      <c r="N62" s="63" t="s">
        <v>266</v>
      </c>
      <c r="P62" s="109"/>
      <c r="Q62" s="110"/>
      <c r="R62" s="110"/>
      <c r="S62" s="110"/>
      <c r="T62" s="153"/>
      <c r="U62" s="110"/>
      <c r="V62" s="110"/>
      <c r="W62" s="151"/>
      <c r="X62" s="110"/>
      <c r="Y62" s="110"/>
      <c r="Z62" s="110"/>
      <c r="AA62" s="110"/>
      <c r="AB62" s="110"/>
      <c r="AC62" s="110"/>
      <c r="AD62" s="114"/>
    </row>
    <row r="63" spans="2:30" ht="66.75" customHeight="1" x14ac:dyDescent="0.2">
      <c r="B63" s="89" t="s">
        <v>213</v>
      </c>
      <c r="C63" s="70" t="s">
        <v>245</v>
      </c>
      <c r="D63" s="69" t="s">
        <v>177</v>
      </c>
      <c r="E63" s="69">
        <v>1</v>
      </c>
      <c r="F63" s="71">
        <v>2040</v>
      </c>
      <c r="G63" s="5" t="s">
        <v>26</v>
      </c>
      <c r="H63" s="79">
        <v>46032</v>
      </c>
      <c r="I63" s="4" t="s">
        <v>37</v>
      </c>
      <c r="J63" s="4" t="s">
        <v>66</v>
      </c>
      <c r="K63" s="4" t="s">
        <v>111</v>
      </c>
      <c r="L63" s="4" t="s">
        <v>19</v>
      </c>
      <c r="M63" s="40" t="s">
        <v>268</v>
      </c>
      <c r="N63" s="63" t="s">
        <v>266</v>
      </c>
      <c r="P63" s="109"/>
      <c r="Q63" s="111"/>
      <c r="R63" s="110"/>
      <c r="S63" s="113"/>
      <c r="T63" s="112"/>
      <c r="U63" s="110"/>
      <c r="V63" s="110"/>
      <c r="W63" s="110"/>
      <c r="X63" s="110"/>
      <c r="Y63" s="110"/>
      <c r="Z63" s="110"/>
      <c r="AA63" s="110"/>
      <c r="AB63" s="110"/>
      <c r="AC63" s="110"/>
      <c r="AD63" s="114"/>
    </row>
    <row r="64" spans="2:30" ht="66.75" customHeight="1" x14ac:dyDescent="0.2">
      <c r="B64" s="89" t="s">
        <v>213</v>
      </c>
      <c r="C64" s="77" t="s">
        <v>246</v>
      </c>
      <c r="D64" s="38" t="s">
        <v>177</v>
      </c>
      <c r="E64" s="38">
        <v>4</v>
      </c>
      <c r="F64" s="40">
        <v>2000</v>
      </c>
      <c r="G64" s="5" t="s">
        <v>26</v>
      </c>
      <c r="H64" s="78">
        <v>46233</v>
      </c>
      <c r="I64" s="4" t="s">
        <v>37</v>
      </c>
      <c r="J64" s="4" t="s">
        <v>66</v>
      </c>
      <c r="K64" s="4" t="s">
        <v>111</v>
      </c>
      <c r="L64" s="4" t="s">
        <v>19</v>
      </c>
      <c r="M64" s="40" t="s">
        <v>268</v>
      </c>
      <c r="N64" s="63" t="s">
        <v>266</v>
      </c>
      <c r="P64" s="109"/>
      <c r="Q64" s="110"/>
      <c r="R64" s="110"/>
      <c r="S64" s="110"/>
      <c r="T64" s="112"/>
      <c r="U64" s="110"/>
      <c r="V64" s="111"/>
      <c r="W64" s="110"/>
      <c r="X64" s="110"/>
      <c r="Y64" s="113"/>
      <c r="Z64" s="110"/>
      <c r="AA64" s="110"/>
      <c r="AB64" s="110"/>
      <c r="AC64" s="110"/>
      <c r="AD64" s="114"/>
    </row>
    <row r="65" spans="2:30" ht="70.5" customHeight="1" x14ac:dyDescent="0.2">
      <c r="B65" s="89" t="s">
        <v>247</v>
      </c>
      <c r="C65" s="20" t="s">
        <v>248</v>
      </c>
      <c r="D65" s="20" t="s">
        <v>243</v>
      </c>
      <c r="E65" s="21">
        <v>15</v>
      </c>
      <c r="F65" s="22">
        <v>1950</v>
      </c>
      <c r="G65" s="5" t="s">
        <v>26</v>
      </c>
      <c r="H65" s="78">
        <v>46037</v>
      </c>
      <c r="I65" s="4" t="s">
        <v>37</v>
      </c>
      <c r="J65" s="4" t="s">
        <v>66</v>
      </c>
      <c r="K65" s="4" t="s">
        <v>112</v>
      </c>
      <c r="L65" s="4" t="s">
        <v>19</v>
      </c>
      <c r="M65" s="40" t="s">
        <v>268</v>
      </c>
      <c r="N65" s="63" t="s">
        <v>266</v>
      </c>
      <c r="P65" s="109"/>
      <c r="Q65" s="111"/>
      <c r="R65" s="110"/>
      <c r="S65" s="113"/>
      <c r="T65" s="112"/>
      <c r="U65" s="110"/>
      <c r="V65" s="110"/>
      <c r="W65" s="110"/>
      <c r="X65" s="110"/>
      <c r="Y65" s="110"/>
      <c r="Z65" s="110"/>
      <c r="AA65" s="110"/>
      <c r="AB65" s="110"/>
      <c r="AC65" s="110"/>
      <c r="AD65" s="114"/>
    </row>
    <row r="66" spans="2:30" ht="66.75" customHeight="1" x14ac:dyDescent="0.2">
      <c r="B66" s="89" t="s">
        <v>213</v>
      </c>
      <c r="C66" s="77" t="s">
        <v>249</v>
      </c>
      <c r="D66" s="38" t="s">
        <v>177</v>
      </c>
      <c r="E66" s="38">
        <v>10</v>
      </c>
      <c r="F66" s="73">
        <v>1000</v>
      </c>
      <c r="G66" s="5" t="s">
        <v>26</v>
      </c>
      <c r="H66" s="78">
        <v>46172</v>
      </c>
      <c r="I66" s="4" t="s">
        <v>37</v>
      </c>
      <c r="J66" s="4" t="s">
        <v>66</v>
      </c>
      <c r="K66" s="4" t="s">
        <v>102</v>
      </c>
      <c r="L66" s="4" t="s">
        <v>19</v>
      </c>
      <c r="M66" s="40" t="s">
        <v>268</v>
      </c>
      <c r="N66" s="63" t="s">
        <v>266</v>
      </c>
      <c r="P66" s="109"/>
      <c r="Q66" s="110"/>
      <c r="R66" s="110"/>
      <c r="S66" s="110"/>
      <c r="T66" s="153"/>
      <c r="U66" s="110"/>
      <c r="V66" s="110"/>
      <c r="W66" s="113"/>
      <c r="X66" s="110"/>
      <c r="Y66" s="110"/>
      <c r="Z66" s="110"/>
      <c r="AA66" s="110"/>
      <c r="AB66" s="110"/>
      <c r="AC66" s="110"/>
      <c r="AD66" s="114"/>
    </row>
    <row r="67" spans="2:30" ht="66.75" customHeight="1" x14ac:dyDescent="0.2">
      <c r="B67" s="89" t="s">
        <v>213</v>
      </c>
      <c r="C67" s="77" t="s">
        <v>250</v>
      </c>
      <c r="D67" s="38" t="s">
        <v>177</v>
      </c>
      <c r="E67" s="38">
        <v>1</v>
      </c>
      <c r="F67" s="73">
        <v>650</v>
      </c>
      <c r="G67" s="5" t="s">
        <v>26</v>
      </c>
      <c r="H67" s="78">
        <v>46127</v>
      </c>
      <c r="I67" s="4" t="s">
        <v>37</v>
      </c>
      <c r="J67" s="4" t="s">
        <v>66</v>
      </c>
      <c r="K67" s="4" t="s">
        <v>111</v>
      </c>
      <c r="L67" s="4" t="s">
        <v>19</v>
      </c>
      <c r="M67" s="40" t="s">
        <v>268</v>
      </c>
      <c r="N67" s="63" t="s">
        <v>266</v>
      </c>
      <c r="P67" s="109"/>
      <c r="Q67" s="110"/>
      <c r="R67" s="110"/>
      <c r="S67" s="111"/>
      <c r="T67" s="112"/>
      <c r="U67" s="110"/>
      <c r="V67" s="113"/>
      <c r="W67" s="110"/>
      <c r="X67" s="110"/>
      <c r="Y67" s="110"/>
      <c r="Z67" s="110"/>
      <c r="AA67" s="110"/>
      <c r="AB67" s="110"/>
      <c r="AC67" s="110"/>
      <c r="AD67" s="114"/>
    </row>
    <row r="68" spans="2:30" ht="110.25" customHeight="1" x14ac:dyDescent="0.2">
      <c r="B68" s="89" t="s">
        <v>213</v>
      </c>
      <c r="C68" s="72" t="s">
        <v>251</v>
      </c>
      <c r="D68" s="81" t="str">
        <f>D55</f>
        <v>Mensal</v>
      </c>
      <c r="E68" s="81">
        <f>E55</f>
        <v>12</v>
      </c>
      <c r="F68" s="82">
        <v>500</v>
      </c>
      <c r="G68" s="95" t="s">
        <v>28</v>
      </c>
      <c r="H68" s="83">
        <v>46037</v>
      </c>
      <c r="I68" s="4" t="s">
        <v>37</v>
      </c>
      <c r="J68" s="4" t="s">
        <v>66</v>
      </c>
      <c r="K68" s="4" t="s">
        <v>111</v>
      </c>
      <c r="L68" s="4" t="s">
        <v>19</v>
      </c>
      <c r="M68" s="40" t="s">
        <v>267</v>
      </c>
      <c r="N68" s="63" t="s">
        <v>269</v>
      </c>
      <c r="P68" s="109"/>
      <c r="Q68" s="110"/>
      <c r="R68" s="110"/>
      <c r="S68" s="113"/>
      <c r="T68" s="112"/>
      <c r="U68" s="110"/>
      <c r="V68" s="110"/>
      <c r="W68" s="110"/>
      <c r="X68" s="110"/>
      <c r="Y68" s="110"/>
      <c r="Z68" s="110"/>
      <c r="AA68" s="110"/>
      <c r="AB68" s="110"/>
      <c r="AC68" s="110"/>
      <c r="AD68" s="114"/>
    </row>
    <row r="69" spans="2:30" ht="66.75" customHeight="1" x14ac:dyDescent="0.2">
      <c r="B69" s="89" t="s">
        <v>213</v>
      </c>
      <c r="C69" s="77" t="s">
        <v>252</v>
      </c>
      <c r="D69" s="38" t="s">
        <v>177</v>
      </c>
      <c r="E69" s="38">
        <v>1</v>
      </c>
      <c r="F69" s="73">
        <v>500</v>
      </c>
      <c r="G69" s="5" t="s">
        <v>26</v>
      </c>
      <c r="H69" s="78">
        <v>46280</v>
      </c>
      <c r="I69" s="4" t="s">
        <v>37</v>
      </c>
      <c r="J69" s="4" t="s">
        <v>66</v>
      </c>
      <c r="K69" s="4" t="s">
        <v>111</v>
      </c>
      <c r="L69" s="4" t="s">
        <v>19</v>
      </c>
      <c r="M69" s="40" t="s">
        <v>268</v>
      </c>
      <c r="N69" s="63" t="s">
        <v>266</v>
      </c>
      <c r="P69" s="109"/>
      <c r="Q69" s="110"/>
      <c r="R69" s="110"/>
      <c r="S69" s="110"/>
      <c r="T69" s="112"/>
      <c r="U69" s="110"/>
      <c r="V69" s="110"/>
      <c r="W69" s="110"/>
      <c r="X69" s="111"/>
      <c r="Y69" s="110"/>
      <c r="Z69" s="110"/>
      <c r="AA69" s="113"/>
      <c r="AB69" s="110"/>
      <c r="AC69" s="110"/>
      <c r="AD69" s="114"/>
    </row>
    <row r="70" spans="2:30" ht="66.75" customHeight="1" x14ac:dyDescent="0.2">
      <c r="B70" s="89" t="s">
        <v>213</v>
      </c>
      <c r="C70" s="70" t="s">
        <v>253</v>
      </c>
      <c r="D70" s="69" t="s">
        <v>177</v>
      </c>
      <c r="E70" s="84">
        <v>1</v>
      </c>
      <c r="F70" s="71">
        <v>300</v>
      </c>
      <c r="G70" s="5" t="s">
        <v>26</v>
      </c>
      <c r="H70" s="79">
        <v>46037</v>
      </c>
      <c r="I70" s="4" t="s">
        <v>37</v>
      </c>
      <c r="J70" s="4" t="s">
        <v>66</v>
      </c>
      <c r="K70" s="4" t="s">
        <v>118</v>
      </c>
      <c r="L70" s="4" t="s">
        <v>19</v>
      </c>
      <c r="M70" s="40" t="s">
        <v>267</v>
      </c>
      <c r="N70" s="63" t="s">
        <v>266</v>
      </c>
      <c r="P70" s="109"/>
      <c r="Q70" s="110"/>
      <c r="R70" s="110"/>
      <c r="S70" s="113"/>
      <c r="T70" s="112"/>
      <c r="U70" s="110"/>
      <c r="V70" s="110"/>
      <c r="W70" s="110"/>
      <c r="X70" s="110"/>
      <c r="Y70" s="110"/>
      <c r="Z70" s="110"/>
      <c r="AA70" s="110"/>
      <c r="AB70" s="110"/>
      <c r="AC70" s="110"/>
      <c r="AD70" s="114"/>
    </row>
    <row r="71" spans="2:30" ht="66.75" customHeight="1" thickBot="1" x14ac:dyDescent="0.25">
      <c r="B71" s="91" t="s">
        <v>213</v>
      </c>
      <c r="C71" s="92" t="s">
        <v>254</v>
      </c>
      <c r="D71" s="64" t="s">
        <v>177</v>
      </c>
      <c r="E71" s="64">
        <v>4</v>
      </c>
      <c r="F71" s="93">
        <v>250</v>
      </c>
      <c r="G71" s="33" t="s">
        <v>26</v>
      </c>
      <c r="H71" s="94">
        <v>46081</v>
      </c>
      <c r="I71" s="35" t="s">
        <v>37</v>
      </c>
      <c r="J71" s="35" t="s">
        <v>66</v>
      </c>
      <c r="K71" s="35" t="s">
        <v>118</v>
      </c>
      <c r="L71" s="35" t="s">
        <v>19</v>
      </c>
      <c r="M71" s="65" t="s">
        <v>267</v>
      </c>
      <c r="N71" s="66" t="s">
        <v>266</v>
      </c>
      <c r="P71" s="115"/>
      <c r="Q71" s="116"/>
      <c r="R71" s="116"/>
      <c r="S71" s="117"/>
      <c r="T71" s="154"/>
      <c r="U71" s="116"/>
      <c r="V71" s="116"/>
      <c r="W71" s="116"/>
      <c r="X71" s="116"/>
      <c r="Y71" s="116"/>
      <c r="Z71" s="116"/>
      <c r="AA71" s="116"/>
      <c r="AB71" s="116"/>
      <c r="AC71" s="116"/>
      <c r="AD71" s="119"/>
    </row>
    <row r="72" spans="2:30" ht="15.75" customHeight="1" thickBot="1" x14ac:dyDescent="0.25">
      <c r="B72" s="203" t="s">
        <v>285</v>
      </c>
      <c r="C72" s="204"/>
      <c r="D72" s="204"/>
      <c r="E72" s="205"/>
      <c r="F72" s="37">
        <f>SUM(F32:F71)</f>
        <v>1723428.2</v>
      </c>
      <c r="G72" s="206"/>
      <c r="H72" s="206"/>
      <c r="I72" s="206"/>
      <c r="J72" s="206"/>
      <c r="K72" s="206"/>
      <c r="L72" s="206"/>
      <c r="M72" s="206"/>
      <c r="N72" s="207"/>
    </row>
    <row r="73" spans="2:30" ht="15.75" customHeight="1" x14ac:dyDescent="0.2">
      <c r="P73" s="155"/>
      <c r="Q73" s="167" t="s">
        <v>289</v>
      </c>
      <c r="R73" s="167"/>
      <c r="S73" s="167"/>
      <c r="T73" s="167"/>
      <c r="U73" s="168"/>
    </row>
    <row r="74" spans="2:30" ht="15.75" customHeight="1" thickBot="1" x14ac:dyDescent="0.25">
      <c r="P74" s="156"/>
      <c r="Q74" s="159" t="s">
        <v>290</v>
      </c>
      <c r="R74" s="159"/>
      <c r="S74" s="159"/>
      <c r="T74" s="159"/>
      <c r="U74" s="160"/>
    </row>
    <row r="75" spans="2:30" ht="15.75" customHeight="1" thickBot="1" x14ac:dyDescent="0.25">
      <c r="B75" s="190" t="s">
        <v>286</v>
      </c>
      <c r="C75" s="191"/>
      <c r="D75" s="191"/>
      <c r="E75" s="192"/>
      <c r="F75" s="24">
        <f>F72+F31+F23+F21+F16</f>
        <v>3668184.8785599996</v>
      </c>
      <c r="G75" s="208"/>
      <c r="H75" s="208"/>
      <c r="I75" s="208"/>
      <c r="J75" s="208"/>
      <c r="K75" s="208"/>
      <c r="L75" s="208"/>
      <c r="M75" s="208"/>
      <c r="N75" s="209"/>
    </row>
  </sheetData>
  <mergeCells count="50">
    <mergeCell ref="B72:E72"/>
    <mergeCell ref="G72:N72"/>
    <mergeCell ref="B75:E75"/>
    <mergeCell ref="G75:N75"/>
    <mergeCell ref="O2:AA2"/>
    <mergeCell ref="I8:K8"/>
    <mergeCell ref="B2:N2"/>
    <mergeCell ref="B4:C4"/>
    <mergeCell ref="N8:N9"/>
    <mergeCell ref="M8:M9"/>
    <mergeCell ref="B5:C5"/>
    <mergeCell ref="E4:H4"/>
    <mergeCell ref="E5:H5"/>
    <mergeCell ref="G8:G9"/>
    <mergeCell ref="H8:H9"/>
    <mergeCell ref="B8:B9"/>
    <mergeCell ref="B31:E31"/>
    <mergeCell ref="G31:N31"/>
    <mergeCell ref="F8:F9"/>
    <mergeCell ref="B16:E16"/>
    <mergeCell ref="G16:N16"/>
    <mergeCell ref="B21:E21"/>
    <mergeCell ref="G21:N21"/>
    <mergeCell ref="L8:L9"/>
    <mergeCell ref="C8:C9"/>
    <mergeCell ref="D8:D9"/>
    <mergeCell ref="E8:E9"/>
    <mergeCell ref="B23:E23"/>
    <mergeCell ref="G23:N23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Q74:U74"/>
    <mergeCell ref="P16:AD16"/>
    <mergeCell ref="P21:AD21"/>
    <mergeCell ref="P23:AD23"/>
    <mergeCell ref="P31:AD31"/>
    <mergeCell ref="Q73:U73"/>
  </mergeCells>
  <phoneticPr fontId="6" type="noConversion"/>
  <pageMargins left="0.25" right="0.25" top="0.75" bottom="0.75" header="0.3" footer="0.3"/>
  <pageSetup scale="26" fitToHeight="0" orientation="landscape" r:id="rId1"/>
  <colBreaks count="1" manualBreakCount="1">
    <brk id="14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451" yWindow="405" count="5">
        <x14:dataValidation type="list" allowBlank="1" showErrorMessage="1" prompt="FAVOR ESCOLHER UMA DAS OPÇÕES DISPONÍVEIS" xr:uid="{00000000-0002-0000-0100-000000000000}">
          <x14:formula1>
            <xm:f>Listas!$A$2:$A$4</xm:f>
          </x14:formula1>
          <xm:sqref>G10:G15 G17:G20 G22 G24:G30 G32:G71</xm:sqref>
        </x14:dataValidation>
        <x14:dataValidation type="list" showInputMessage="1" showErrorMessage="1" xr:uid="{00000000-0002-0000-0100-000001000000}">
          <x14:formula1>
            <xm:f>Listas!$C$2:$C$8</xm:f>
          </x14:formula1>
          <xm:sqref>L10:L15 L17:L20 L22 L24:L30 L32:L71</xm:sqref>
        </x14:dataValidation>
        <x14:dataValidation type="list" allowBlank="1" showInputMessage="1" showErrorMessage="1" xr:uid="{00000000-0002-0000-0100-000002000000}">
          <x14:formula1>
            <xm:f>Listas!$D$2:$D$9</xm:f>
          </x14:formula1>
          <xm:sqref>I32:I71 I10:I15 I17:I20 I22 I24:I30 Q5:Q7</xm:sqref>
        </x14:dataValidation>
        <x14:dataValidation type="list" allowBlank="1" showInputMessage="1" showErrorMessage="1" xr:uid="{00000000-0002-0000-0100-000003000000}">
          <x14:formula1>
            <xm:f>Listas!$E$2:$E$33</xm:f>
          </x14:formula1>
          <xm:sqref>J10:J15 J17:J20 J22 J24:J30 J32:J71</xm:sqref>
        </x14:dataValidation>
        <x14:dataValidation type="list" allowBlank="1" showInputMessage="1" showErrorMessage="1" xr:uid="{00000000-0002-0000-0100-000004000000}">
          <x14:formula1>
            <xm:f>Listas!$F$2:$F$88</xm:f>
          </x14:formula1>
          <xm:sqref>K10:K15 K17:K20 K22 K24:K30 K32:K71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outlinePr summaryBelow="0" summaryRight="0"/>
  </sheetPr>
  <dimension ref="A1:F88"/>
  <sheetViews>
    <sheetView showGridLines="0" topLeftCell="A13" zoomScale="90" zoomScaleNormal="90" workbookViewId="0">
      <selection activeCell="C8" sqref="C8"/>
    </sheetView>
  </sheetViews>
  <sheetFormatPr defaultColWidth="12.5703125" defaultRowHeight="15.75" customHeight="1" x14ac:dyDescent="0.2"/>
  <cols>
    <col min="1" max="1" width="28.85546875" style="11" bestFit="1" customWidth="1"/>
    <col min="2" max="2" width="19.42578125" style="11" customWidth="1"/>
    <col min="3" max="3" width="57.140625" style="11" bestFit="1" customWidth="1"/>
    <col min="4" max="4" width="12.5703125" style="11"/>
    <col min="5" max="5" width="25.28515625" style="11" customWidth="1"/>
    <col min="6" max="6" width="27.7109375" style="11" customWidth="1"/>
    <col min="7" max="16384" width="12.5703125" style="11"/>
  </cols>
  <sheetData>
    <row r="1" spans="1:6" ht="30" x14ac:dyDescent="0.2">
      <c r="A1" s="6" t="s">
        <v>0</v>
      </c>
      <c r="B1" s="6" t="s">
        <v>11</v>
      </c>
      <c r="C1" s="6" t="s">
        <v>17</v>
      </c>
      <c r="D1" s="10" t="s">
        <v>30</v>
      </c>
      <c r="E1" s="6" t="s">
        <v>31</v>
      </c>
      <c r="F1" s="6" t="s">
        <v>32</v>
      </c>
    </row>
    <row r="2" spans="1:6" ht="25.5" x14ac:dyDescent="0.2">
      <c r="A2" s="12" t="s">
        <v>26</v>
      </c>
      <c r="B2" s="12" t="s">
        <v>4</v>
      </c>
      <c r="C2" s="13" t="s">
        <v>19</v>
      </c>
      <c r="D2" s="14" t="s">
        <v>34</v>
      </c>
      <c r="E2" s="15" t="s">
        <v>42</v>
      </c>
      <c r="F2" s="16" t="s">
        <v>42</v>
      </c>
    </row>
    <row r="3" spans="1:6" ht="51" x14ac:dyDescent="0.2">
      <c r="A3" s="12" t="s">
        <v>27</v>
      </c>
      <c r="B3" s="17" t="s">
        <v>5</v>
      </c>
      <c r="C3" s="18" t="s">
        <v>20</v>
      </c>
      <c r="D3" s="14" t="s">
        <v>35</v>
      </c>
      <c r="E3" s="15" t="s">
        <v>43</v>
      </c>
      <c r="F3" s="16" t="s">
        <v>74</v>
      </c>
    </row>
    <row r="4" spans="1:6" ht="38.25" x14ac:dyDescent="0.2">
      <c r="A4" s="12" t="s">
        <v>28</v>
      </c>
      <c r="B4" s="17" t="s">
        <v>6</v>
      </c>
      <c r="C4" s="18" t="s">
        <v>21</v>
      </c>
      <c r="D4" s="14" t="s">
        <v>36</v>
      </c>
      <c r="E4" s="15" t="s">
        <v>44</v>
      </c>
      <c r="F4" s="16" t="s">
        <v>75</v>
      </c>
    </row>
    <row r="5" spans="1:6" ht="38.25" x14ac:dyDescent="0.2">
      <c r="A5" s="16"/>
      <c r="B5" s="16"/>
      <c r="C5" s="15" t="s">
        <v>22</v>
      </c>
      <c r="D5" s="14" t="s">
        <v>37</v>
      </c>
      <c r="E5" s="15" t="s">
        <v>45</v>
      </c>
      <c r="F5" s="16" t="s">
        <v>76</v>
      </c>
    </row>
    <row r="6" spans="1:6" ht="51" x14ac:dyDescent="0.2">
      <c r="A6" s="16"/>
      <c r="B6" s="16"/>
      <c r="C6" s="15" t="s">
        <v>23</v>
      </c>
      <c r="D6" s="14" t="s">
        <v>38</v>
      </c>
      <c r="E6" s="15" t="s">
        <v>46</v>
      </c>
      <c r="F6" s="16" t="s">
        <v>77</v>
      </c>
    </row>
    <row r="7" spans="1:6" ht="51" x14ac:dyDescent="0.2">
      <c r="A7" s="16"/>
      <c r="B7" s="16"/>
      <c r="C7" s="15" t="s">
        <v>24</v>
      </c>
      <c r="D7" s="14" t="s">
        <v>39</v>
      </c>
      <c r="E7" s="15" t="s">
        <v>47</v>
      </c>
      <c r="F7" s="16" t="s">
        <v>78</v>
      </c>
    </row>
    <row r="8" spans="1:6" ht="114.75" x14ac:dyDescent="0.2">
      <c r="A8" s="16"/>
      <c r="B8" s="16"/>
      <c r="C8" s="15" t="s">
        <v>25</v>
      </c>
      <c r="D8" s="14" t="s">
        <v>40</v>
      </c>
      <c r="E8" s="15" t="s">
        <v>48</v>
      </c>
      <c r="F8" s="16" t="s">
        <v>79</v>
      </c>
    </row>
    <row r="9" spans="1:6" ht="102" x14ac:dyDescent="0.2">
      <c r="D9" s="14" t="s">
        <v>41</v>
      </c>
      <c r="E9" s="15" t="s">
        <v>49</v>
      </c>
      <c r="F9" s="16" t="s">
        <v>80</v>
      </c>
    </row>
    <row r="10" spans="1:6" ht="25.5" x14ac:dyDescent="0.2">
      <c r="E10" s="15" t="s">
        <v>50</v>
      </c>
      <c r="F10" s="16" t="s">
        <v>81</v>
      </c>
    </row>
    <row r="11" spans="1:6" ht="38.25" x14ac:dyDescent="0.2">
      <c r="E11" s="15" t="s">
        <v>51</v>
      </c>
      <c r="F11" s="16" t="s">
        <v>82</v>
      </c>
    </row>
    <row r="12" spans="1:6" ht="38.25" x14ac:dyDescent="0.2">
      <c r="E12" s="15" t="s">
        <v>52</v>
      </c>
      <c r="F12" s="16" t="s">
        <v>83</v>
      </c>
    </row>
    <row r="13" spans="1:6" ht="102" x14ac:dyDescent="0.2">
      <c r="E13" s="15" t="s">
        <v>53</v>
      </c>
      <c r="F13" s="16" t="s">
        <v>84</v>
      </c>
    </row>
    <row r="14" spans="1:6" ht="12.75" customHeight="1" x14ac:dyDescent="0.2">
      <c r="E14" s="15" t="s">
        <v>54</v>
      </c>
      <c r="F14" s="16" t="s">
        <v>85</v>
      </c>
    </row>
    <row r="15" spans="1:6" ht="12.75" customHeight="1" x14ac:dyDescent="0.2">
      <c r="E15" s="15" t="s">
        <v>55</v>
      </c>
      <c r="F15" s="16" t="s">
        <v>86</v>
      </c>
    </row>
    <row r="16" spans="1:6" ht="12.75" customHeight="1" x14ac:dyDescent="0.2">
      <c r="E16" s="15" t="s">
        <v>56</v>
      </c>
      <c r="F16" s="16" t="s">
        <v>87</v>
      </c>
    </row>
    <row r="17" spans="5:6" ht="38.25" x14ac:dyDescent="0.2">
      <c r="E17" s="15" t="s">
        <v>57</v>
      </c>
      <c r="F17" s="16" t="s">
        <v>88</v>
      </c>
    </row>
    <row r="18" spans="5:6" ht="12.75" customHeight="1" x14ac:dyDescent="0.2">
      <c r="E18" s="15" t="s">
        <v>58</v>
      </c>
      <c r="F18" s="16" t="s">
        <v>89</v>
      </c>
    </row>
    <row r="19" spans="5:6" ht="12.75" customHeight="1" x14ac:dyDescent="0.2">
      <c r="E19" s="15" t="s">
        <v>59</v>
      </c>
      <c r="F19" s="16" t="s">
        <v>90</v>
      </c>
    </row>
    <row r="20" spans="5:6" ht="12.75" customHeight="1" x14ac:dyDescent="0.2">
      <c r="E20" s="15" t="s">
        <v>60</v>
      </c>
      <c r="F20" s="16" t="s">
        <v>91</v>
      </c>
    </row>
    <row r="21" spans="5:6" ht="12.75" customHeight="1" x14ac:dyDescent="0.2">
      <c r="E21" s="15" t="s">
        <v>61</v>
      </c>
      <c r="F21" s="16" t="s">
        <v>92</v>
      </c>
    </row>
    <row r="22" spans="5:6" ht="12.75" customHeight="1" x14ac:dyDescent="0.2">
      <c r="E22" s="15" t="s">
        <v>62</v>
      </c>
      <c r="F22" s="16" t="s">
        <v>93</v>
      </c>
    </row>
    <row r="23" spans="5:6" ht="12.75" customHeight="1" x14ac:dyDescent="0.2">
      <c r="E23" s="15" t="s">
        <v>63</v>
      </c>
      <c r="F23" s="16" t="s">
        <v>94</v>
      </c>
    </row>
    <row r="24" spans="5:6" ht="12.75" customHeight="1" x14ac:dyDescent="0.2">
      <c r="E24" s="15" t="s">
        <v>64</v>
      </c>
      <c r="F24" s="16" t="s">
        <v>95</v>
      </c>
    </row>
    <row r="25" spans="5:6" ht="12.75" customHeight="1" x14ac:dyDescent="0.2">
      <c r="E25" s="15" t="s">
        <v>65</v>
      </c>
      <c r="F25" s="16" t="s">
        <v>96</v>
      </c>
    </row>
    <row r="26" spans="5:6" ht="12.75" customHeight="1" x14ac:dyDescent="0.2">
      <c r="E26" s="15" t="s">
        <v>66</v>
      </c>
      <c r="F26" s="16" t="s">
        <v>97</v>
      </c>
    </row>
    <row r="27" spans="5:6" ht="12.75" customHeight="1" x14ac:dyDescent="0.2">
      <c r="E27" s="15" t="s">
        <v>67</v>
      </c>
      <c r="F27" s="16" t="s">
        <v>98</v>
      </c>
    </row>
    <row r="28" spans="5:6" ht="12.75" customHeight="1" x14ac:dyDescent="0.2">
      <c r="E28" s="15" t="s">
        <v>68</v>
      </c>
      <c r="F28" s="16" t="s">
        <v>99</v>
      </c>
    </row>
    <row r="29" spans="5:6" ht="12.75" customHeight="1" x14ac:dyDescent="0.2">
      <c r="E29" s="15" t="s">
        <v>69</v>
      </c>
      <c r="F29" s="16" t="s">
        <v>100</v>
      </c>
    </row>
    <row r="30" spans="5:6" ht="12.75" customHeight="1" x14ac:dyDescent="0.2">
      <c r="E30" s="15" t="s">
        <v>70</v>
      </c>
      <c r="F30" s="16" t="s">
        <v>101</v>
      </c>
    </row>
    <row r="31" spans="5:6" ht="12.75" customHeight="1" x14ac:dyDescent="0.2">
      <c r="E31" s="15" t="s">
        <v>71</v>
      </c>
      <c r="F31" s="16" t="s">
        <v>102</v>
      </c>
    </row>
    <row r="32" spans="5:6" ht="12.75" customHeight="1" x14ac:dyDescent="0.2">
      <c r="E32" s="15" t="s">
        <v>72</v>
      </c>
      <c r="F32" s="16" t="s">
        <v>103</v>
      </c>
    </row>
    <row r="33" spans="5:6" ht="12.75" customHeight="1" x14ac:dyDescent="0.2">
      <c r="E33" s="15" t="s">
        <v>73</v>
      </c>
      <c r="F33" s="16" t="s">
        <v>104</v>
      </c>
    </row>
    <row r="34" spans="5:6" ht="12.75" customHeight="1" x14ac:dyDescent="0.2">
      <c r="F34" s="16" t="s">
        <v>105</v>
      </c>
    </row>
    <row r="35" spans="5:6" ht="12.75" customHeight="1" x14ac:dyDescent="0.2">
      <c r="F35" s="16" t="s">
        <v>106</v>
      </c>
    </row>
    <row r="36" spans="5:6" ht="12.75" customHeight="1" x14ac:dyDescent="0.2">
      <c r="F36" s="16" t="s">
        <v>107</v>
      </c>
    </row>
    <row r="37" spans="5:6" ht="12.75" customHeight="1" x14ac:dyDescent="0.2">
      <c r="F37" s="16" t="s">
        <v>108</v>
      </c>
    </row>
    <row r="38" spans="5:6" ht="12.75" customHeight="1" x14ac:dyDescent="0.2">
      <c r="F38" s="16" t="s">
        <v>109</v>
      </c>
    </row>
    <row r="39" spans="5:6" ht="12.75" customHeight="1" x14ac:dyDescent="0.2">
      <c r="F39" s="16" t="s">
        <v>110</v>
      </c>
    </row>
    <row r="40" spans="5:6" ht="12.75" customHeight="1" x14ac:dyDescent="0.2">
      <c r="F40" s="16" t="s">
        <v>111</v>
      </c>
    </row>
    <row r="41" spans="5:6" ht="12.75" customHeight="1" x14ac:dyDescent="0.2">
      <c r="F41" s="16" t="s">
        <v>112</v>
      </c>
    </row>
    <row r="42" spans="5:6" ht="12.75" customHeight="1" x14ac:dyDescent="0.2">
      <c r="F42" s="16" t="s">
        <v>113</v>
      </c>
    </row>
    <row r="43" spans="5:6" ht="12.75" customHeight="1" x14ac:dyDescent="0.2">
      <c r="F43" s="16" t="s">
        <v>114</v>
      </c>
    </row>
    <row r="44" spans="5:6" ht="12.75" customHeight="1" x14ac:dyDescent="0.2">
      <c r="F44" s="16" t="s">
        <v>115</v>
      </c>
    </row>
    <row r="45" spans="5:6" ht="12.75" customHeight="1" x14ac:dyDescent="0.2">
      <c r="F45" s="16" t="s">
        <v>116</v>
      </c>
    </row>
    <row r="46" spans="5:6" ht="12.75" customHeight="1" x14ac:dyDescent="0.2">
      <c r="F46" s="16" t="s">
        <v>117</v>
      </c>
    </row>
    <row r="47" spans="5:6" ht="12.75" customHeight="1" x14ac:dyDescent="0.2">
      <c r="F47" s="16" t="s">
        <v>118</v>
      </c>
    </row>
    <row r="48" spans="5:6" ht="12.75" customHeight="1" x14ac:dyDescent="0.2">
      <c r="F48" s="16" t="s">
        <v>119</v>
      </c>
    </row>
    <row r="49" spans="6:6" ht="12.75" customHeight="1" x14ac:dyDescent="0.2">
      <c r="F49" s="16" t="s">
        <v>120</v>
      </c>
    </row>
    <row r="50" spans="6:6" ht="12.75" customHeight="1" x14ac:dyDescent="0.2">
      <c r="F50" s="16" t="s">
        <v>121</v>
      </c>
    </row>
    <row r="51" spans="6:6" ht="12.75" customHeight="1" x14ac:dyDescent="0.2">
      <c r="F51" s="16" t="s">
        <v>122</v>
      </c>
    </row>
    <row r="52" spans="6:6" ht="15.75" customHeight="1" x14ac:dyDescent="0.2">
      <c r="F52" s="16" t="s">
        <v>123</v>
      </c>
    </row>
    <row r="53" spans="6:6" ht="15.75" customHeight="1" x14ac:dyDescent="0.2">
      <c r="F53" s="16" t="s">
        <v>124</v>
      </c>
    </row>
    <row r="54" spans="6:6" ht="15.75" customHeight="1" x14ac:dyDescent="0.2">
      <c r="F54" s="16" t="s">
        <v>125</v>
      </c>
    </row>
    <row r="55" spans="6:6" ht="15.75" customHeight="1" x14ac:dyDescent="0.2">
      <c r="F55" s="16" t="s">
        <v>126</v>
      </c>
    </row>
    <row r="56" spans="6:6" ht="15.75" customHeight="1" x14ac:dyDescent="0.2">
      <c r="F56" s="16" t="s">
        <v>127</v>
      </c>
    </row>
    <row r="57" spans="6:6" ht="15.75" customHeight="1" x14ac:dyDescent="0.2">
      <c r="F57" s="16" t="s">
        <v>128</v>
      </c>
    </row>
    <row r="58" spans="6:6" ht="15.75" customHeight="1" x14ac:dyDescent="0.2">
      <c r="F58" s="16" t="s">
        <v>129</v>
      </c>
    </row>
    <row r="59" spans="6:6" ht="15.75" customHeight="1" x14ac:dyDescent="0.2">
      <c r="F59" s="16" t="s">
        <v>130</v>
      </c>
    </row>
    <row r="60" spans="6:6" ht="15.75" customHeight="1" x14ac:dyDescent="0.2">
      <c r="F60" s="16" t="s">
        <v>131</v>
      </c>
    </row>
    <row r="61" spans="6:6" ht="15.75" customHeight="1" x14ac:dyDescent="0.2">
      <c r="F61" s="16" t="s">
        <v>132</v>
      </c>
    </row>
    <row r="62" spans="6:6" ht="15.75" customHeight="1" x14ac:dyDescent="0.2">
      <c r="F62" s="16" t="s">
        <v>133</v>
      </c>
    </row>
    <row r="63" spans="6:6" ht="15.75" customHeight="1" x14ac:dyDescent="0.2">
      <c r="F63" s="16" t="s">
        <v>134</v>
      </c>
    </row>
    <row r="64" spans="6:6" ht="15.75" customHeight="1" x14ac:dyDescent="0.2">
      <c r="F64" s="16" t="s">
        <v>135</v>
      </c>
    </row>
    <row r="65" spans="6:6" ht="15.75" customHeight="1" x14ac:dyDescent="0.2">
      <c r="F65" s="16" t="s">
        <v>136</v>
      </c>
    </row>
    <row r="66" spans="6:6" ht="15.75" customHeight="1" x14ac:dyDescent="0.2">
      <c r="F66" s="16" t="s">
        <v>137</v>
      </c>
    </row>
    <row r="67" spans="6:6" ht="15.75" customHeight="1" x14ac:dyDescent="0.2">
      <c r="F67" s="16" t="s">
        <v>138</v>
      </c>
    </row>
    <row r="68" spans="6:6" ht="15.75" customHeight="1" x14ac:dyDescent="0.2">
      <c r="F68" s="16" t="s">
        <v>139</v>
      </c>
    </row>
    <row r="69" spans="6:6" ht="15.75" customHeight="1" x14ac:dyDescent="0.2">
      <c r="F69" s="16" t="s">
        <v>140</v>
      </c>
    </row>
    <row r="70" spans="6:6" ht="15.75" customHeight="1" x14ac:dyDescent="0.2">
      <c r="F70" s="16" t="s">
        <v>141</v>
      </c>
    </row>
    <row r="71" spans="6:6" ht="15.75" customHeight="1" x14ac:dyDescent="0.2">
      <c r="F71" s="16" t="s">
        <v>142</v>
      </c>
    </row>
    <row r="72" spans="6:6" ht="15.75" customHeight="1" x14ac:dyDescent="0.2">
      <c r="F72" s="16" t="s">
        <v>143</v>
      </c>
    </row>
    <row r="73" spans="6:6" ht="15.75" customHeight="1" x14ac:dyDescent="0.2">
      <c r="F73" s="16" t="s">
        <v>144</v>
      </c>
    </row>
    <row r="74" spans="6:6" ht="15.75" customHeight="1" x14ac:dyDescent="0.2">
      <c r="F74" s="16" t="s">
        <v>145</v>
      </c>
    </row>
    <row r="75" spans="6:6" ht="15.75" customHeight="1" x14ac:dyDescent="0.2">
      <c r="F75" s="16" t="s">
        <v>146</v>
      </c>
    </row>
    <row r="76" spans="6:6" ht="15.75" customHeight="1" x14ac:dyDescent="0.2">
      <c r="F76" s="16" t="s">
        <v>147</v>
      </c>
    </row>
    <row r="77" spans="6:6" ht="15.75" customHeight="1" x14ac:dyDescent="0.2">
      <c r="F77" s="16" t="s">
        <v>148</v>
      </c>
    </row>
    <row r="78" spans="6:6" ht="15.75" customHeight="1" x14ac:dyDescent="0.2">
      <c r="F78" s="16" t="s">
        <v>149</v>
      </c>
    </row>
    <row r="79" spans="6:6" ht="15.75" customHeight="1" x14ac:dyDescent="0.2">
      <c r="F79" s="16" t="s">
        <v>150</v>
      </c>
    </row>
    <row r="80" spans="6:6" ht="15.75" customHeight="1" x14ac:dyDescent="0.2">
      <c r="F80" s="16" t="s">
        <v>151</v>
      </c>
    </row>
    <row r="81" spans="6:6" ht="15.75" customHeight="1" x14ac:dyDescent="0.2">
      <c r="F81" s="16" t="s">
        <v>152</v>
      </c>
    </row>
    <row r="82" spans="6:6" ht="15.75" customHeight="1" x14ac:dyDescent="0.2">
      <c r="F82" s="16" t="s">
        <v>153</v>
      </c>
    </row>
    <row r="83" spans="6:6" ht="15.75" customHeight="1" x14ac:dyDescent="0.2">
      <c r="F83" s="16" t="s">
        <v>154</v>
      </c>
    </row>
    <row r="84" spans="6:6" ht="15.75" customHeight="1" x14ac:dyDescent="0.2">
      <c r="F84" s="16" t="s">
        <v>155</v>
      </c>
    </row>
    <row r="85" spans="6:6" ht="15.75" customHeight="1" x14ac:dyDescent="0.2">
      <c r="F85" s="16" t="s">
        <v>156</v>
      </c>
    </row>
    <row r="86" spans="6:6" ht="15.75" customHeight="1" x14ac:dyDescent="0.2">
      <c r="F86" s="16" t="s">
        <v>157</v>
      </c>
    </row>
    <row r="87" spans="6:6" ht="15.75" customHeight="1" x14ac:dyDescent="0.2">
      <c r="F87" s="16" t="s">
        <v>158</v>
      </c>
    </row>
    <row r="88" spans="6:6" ht="15.75" customHeight="1" x14ac:dyDescent="0.2">
      <c r="F88" s="16" t="s">
        <v>159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3" t="str">
        <f>IFERROR(IF(INDEX(#REF!,MATCH(LEFT(PCA!#REF!,6),#REF!,0))&lt;&gt;"",INDEX(#REF!,MATCH(LEFT(PCA!#REF!,6),#REF!,0)),""),"")</f>
        <v/>
      </c>
    </row>
    <row r="2" spans="1:1" x14ac:dyDescent="0.2">
      <c r="A2" s="3" t="str">
        <f>IFERROR(IF(INDEX(#REF!,MATCH(LEFT(PCA!#REF!,6),#REF!,0))&lt;&gt;"",INDEX(#REF!,MATCH(LEFT(PCA!#REF!,6),#REF!,0)),""),"")</f>
        <v/>
      </c>
    </row>
    <row r="3" spans="1:1" x14ac:dyDescent="0.2">
      <c r="A3" s="3" t="str">
        <f>IFERROR(IF(INDEX(#REF!,MATCH(LEFT(PCA!#REF!,6),#REF!,0))&lt;&gt;"",INDEX(#REF!,MATCH(LEFT(PCA!#REF!,6),#REF!,0)),""),"")</f>
        <v/>
      </c>
    </row>
    <row r="4" spans="1:1" x14ac:dyDescent="0.2">
      <c r="A4" s="3" t="str">
        <f>IFERROR(IF(INDEX(#REF!,MATCH(LEFT(PCA!#REF!,6),#REF!,0))&lt;&gt;"",INDEX(#REF!,MATCH(LEFT(PCA!#REF!,6),#REF!,0)),""),"")</f>
        <v/>
      </c>
    </row>
    <row r="5" spans="1:1" x14ac:dyDescent="0.2">
      <c r="A5" s="3" t="str">
        <f>IFERROR(IF(INDEX(#REF!,MATCH(LEFT(PCA!#REF!,6),#REF!,0))&lt;&gt;"",INDEX(#REF!,MATCH(LEFT(PCA!#REF!,6),#REF!,0)),""),"")</f>
        <v/>
      </c>
    </row>
    <row r="6" spans="1:1" x14ac:dyDescent="0.2">
      <c r="A6" s="3" t="str">
        <f>IFERROR(IF(INDEX(#REF!,MATCH(LEFT(PCA!#REF!,6),#REF!,0))&lt;&gt;"",INDEX(#REF!,MATCH(LEFT(PCA!#REF!,6),#REF!,0)),""),"")</f>
        <v/>
      </c>
    </row>
    <row r="7" spans="1:1" x14ac:dyDescent="0.2">
      <c r="A7" s="3" t="str">
        <f>IFERROR(IF(INDEX(#REF!,MATCH(LEFT(PCA!#REF!,6),#REF!,0))&lt;&gt;"",INDEX(#REF!,MATCH(LEFT(PCA!#REF!,6),#REF!,0)),""),"")</f>
        <v/>
      </c>
    </row>
    <row r="8" spans="1:1" x14ac:dyDescent="0.2">
      <c r="A8" s="3" t="str">
        <f>IFERROR(IF(INDEX(#REF!,MATCH(LEFT(PCA!#REF!,6),#REF!,0))&lt;&gt;"",INDEX(#REF!,MATCH(LEFT(PCA!#REF!,6),#REF!,0)),""),"")</f>
        <v/>
      </c>
    </row>
    <row r="9" spans="1:1" x14ac:dyDescent="0.2">
      <c r="A9" s="3" t="str">
        <f>IFERROR(IF(INDEX(#REF!,MATCH(LEFT(PCA!#REF!,6),#REF!,0))&lt;&gt;"",INDEX(#REF!,MATCH(LEFT(PCA!#REF!,6),#REF!,0)),""),"")</f>
        <v/>
      </c>
    </row>
    <row r="10" spans="1:1" x14ac:dyDescent="0.2">
      <c r="A10" s="3" t="str">
        <f>IFERROR(IF(INDEX(#REF!,MATCH(LEFT(PCA!#REF!,6),#REF!,0))&lt;&gt;"",INDEX(#REF!,MATCH(LEFT(PCA!#REF!,6),#REF!,0)),""),"")</f>
        <v/>
      </c>
    </row>
    <row r="11" spans="1:1" x14ac:dyDescent="0.2">
      <c r="A11" s="3" t="str">
        <f>IFERROR(IF(INDEX(#REF!,MATCH(LEFT(PCA!#REF!,6),#REF!,0))&lt;&gt;"",INDEX(#REF!,MATCH(LEFT(PCA!#REF!,6),#REF!,0)),""),"")</f>
        <v/>
      </c>
    </row>
    <row r="12" spans="1:1" x14ac:dyDescent="0.2">
      <c r="A12" s="3" t="str">
        <f>IFERROR(IF(INDEX(#REF!,MATCH(LEFT(PCA!#REF!,6),#REF!,0))&lt;&gt;"",INDEX(#REF!,MATCH(LEFT(PCA!#REF!,6),#REF!,0)),""),"")</f>
        <v/>
      </c>
    </row>
    <row r="13" spans="1:1" x14ac:dyDescent="0.2">
      <c r="A13" s="3" t="str">
        <f>IFERROR(IF(INDEX(#REF!,MATCH(LEFT(PCA!#REF!,6),#REF!,0))&lt;&gt;"",INDEX(#REF!,MATCH(LEFT(PCA!#REF!,6),#REF!,0)),""),"")</f>
        <v/>
      </c>
    </row>
    <row r="14" spans="1:1" x14ac:dyDescent="0.2">
      <c r="A14" s="3" t="str">
        <f>IFERROR(IF(INDEX(#REF!,MATCH(LEFT(PCA!#REF!,6),#REF!,0))&lt;&gt;"",INDEX(#REF!,MATCH(LEFT(PCA!#REF!,6),#REF!,0)),""),"")</f>
        <v/>
      </c>
    </row>
    <row r="15" spans="1:1" x14ac:dyDescent="0.2">
      <c r="A15" s="3" t="str">
        <f>IFERROR(IF(INDEX(#REF!,MATCH(LEFT(PCA!#REF!,6),#REF!,0))&lt;&gt;"",INDEX(#REF!,MATCH(LEFT(PCA!#REF!,6),#REF!,0)),""),"")</f>
        <v/>
      </c>
    </row>
    <row r="16" spans="1:1" x14ac:dyDescent="0.2">
      <c r="A16" s="3" t="str">
        <f>IFERROR(IF(INDEX(#REF!,MATCH(LEFT(PCA!#REF!,6),#REF!,0))&lt;&gt;"",INDEX(#REF!,MATCH(LEFT(PCA!#REF!,6),#REF!,0)),""),"")</f>
        <v/>
      </c>
    </row>
    <row r="17" spans="1:1" x14ac:dyDescent="0.2">
      <c r="A17" s="3" t="str">
        <f>IFERROR(IF(INDEX(#REF!,MATCH(LEFT(PCA!#REF!,6),#REF!,0))&lt;&gt;"",INDEX(#REF!,MATCH(LEFT(PCA!#REF!,6),#REF!,0)),""),"")</f>
        <v/>
      </c>
    </row>
    <row r="18" spans="1:1" x14ac:dyDescent="0.2">
      <c r="A18" s="3" t="str">
        <f>IFERROR(IF(INDEX(#REF!,MATCH(LEFT(PCA!#REF!,6),#REF!,0))&lt;&gt;"",INDEX(#REF!,MATCH(LEFT(PCA!#REF!,6),#REF!,0)),""),"")</f>
        <v/>
      </c>
    </row>
    <row r="19" spans="1:1" x14ac:dyDescent="0.2">
      <c r="A19" s="3" t="str">
        <f>IFERROR(IF(INDEX(#REF!,MATCH(LEFT(PCA!#REF!,6),#REF!,0))&lt;&gt;"",INDEX(#REF!,MATCH(LEFT(PCA!#REF!,6),#REF!,0)),""),"")</f>
        <v/>
      </c>
    </row>
    <row r="20" spans="1:1" x14ac:dyDescent="0.2">
      <c r="A20" s="3" t="str">
        <f>IFERROR(IF(INDEX(#REF!,MATCH(LEFT(PCA!#REF!,6),#REF!,0))&lt;&gt;"",INDEX(#REF!,MATCH(LEFT(PCA!#REF!,6),#REF!,0)),""),"")</f>
        <v/>
      </c>
    </row>
    <row r="21" spans="1:1" x14ac:dyDescent="0.2">
      <c r="A21" s="3" t="str">
        <f>IFERROR(IF(INDEX(#REF!,MATCH(LEFT(PCA!#REF!,6),#REF!,0))&lt;&gt;"",INDEX(#REF!,MATCH(LEFT(PCA!#REF!,6),#REF!,0)),""),"")</f>
        <v/>
      </c>
    </row>
    <row r="22" spans="1:1" x14ac:dyDescent="0.2">
      <c r="A22" s="3" t="str">
        <f>IFERROR(IF(INDEX(#REF!,MATCH(LEFT(PCA!#REF!,6),#REF!,0))&lt;&gt;"",INDEX(#REF!,MATCH(LEFT(PCA!#REF!,6),#REF!,0)),""),"")</f>
        <v/>
      </c>
    </row>
    <row r="23" spans="1:1" x14ac:dyDescent="0.2">
      <c r="A23" s="3" t="str">
        <f>IFERROR(IF(INDEX(#REF!,MATCH(LEFT(PCA!#REF!,6),#REF!,0))&lt;&gt;"",INDEX(#REF!,MATCH(LEFT(PCA!#REF!,6),#REF!,0)),""),"")</f>
        <v/>
      </c>
    </row>
    <row r="24" spans="1:1" x14ac:dyDescent="0.2">
      <c r="A24" s="3" t="str">
        <f>IFERROR(IF(INDEX(#REF!,MATCH(LEFT(PCA!#REF!,6),#REF!,0))&lt;&gt;"",INDEX(#REF!,MATCH(LEFT(PCA!#REF!,6),#REF!,0)),""),"")</f>
        <v/>
      </c>
    </row>
    <row r="25" spans="1:1" x14ac:dyDescent="0.2">
      <c r="A25" s="3" t="str">
        <f>IFERROR(IF(INDEX(#REF!,MATCH(LEFT(PCA!#REF!,6),#REF!,0))&lt;&gt;"",INDEX(#REF!,MATCH(LEFT(PCA!#REF!,6),#REF!,0)),""),"")</f>
        <v/>
      </c>
    </row>
    <row r="26" spans="1:1" x14ac:dyDescent="0.2">
      <c r="A26" s="3" t="str">
        <f>IFERROR(IF(INDEX(#REF!,MATCH(LEFT(PCA!#REF!,6),#REF!,0))&lt;&gt;"",INDEX(#REF!,MATCH(LEFT(PCA!#REF!,6),#REF!,0)),""),"")</f>
        <v/>
      </c>
    </row>
    <row r="27" spans="1:1" x14ac:dyDescent="0.2">
      <c r="A27" s="3" t="str">
        <f>IFERROR(IF(INDEX(#REF!,MATCH(LEFT(PCA!#REF!,6),#REF!,0))&lt;&gt;"",INDEX(#REF!,MATCH(LEFT(PCA!#REF!,6),#REF!,0)),""),"")</f>
        <v/>
      </c>
    </row>
    <row r="28" spans="1:1" x14ac:dyDescent="0.2">
      <c r="A28" s="3" t="str">
        <f>IFERROR(IF(INDEX(#REF!,MATCH(LEFT(PCA!#REF!,6),#REF!,0))&lt;&gt;"",INDEX(#REF!,MATCH(LEFT(PCA!#REF!,6),#REF!,0)),""),"")</f>
        <v/>
      </c>
    </row>
    <row r="29" spans="1:1" x14ac:dyDescent="0.2">
      <c r="A29" s="3" t="str">
        <f>IFERROR(IF(INDEX(#REF!,MATCH(LEFT(PCA!#REF!,6),#REF!,0))&lt;&gt;"",INDEX(#REF!,MATCH(LEFT(PCA!#REF!,6),#REF!,0)),""),"")</f>
        <v/>
      </c>
    </row>
    <row r="30" spans="1:1" x14ac:dyDescent="0.2">
      <c r="A30" s="3" t="str">
        <f>IFERROR(IF(INDEX(#REF!,MATCH(LEFT(PCA!#REF!,6),#REF!,0))&lt;&gt;"",INDEX(#REF!,MATCH(LEFT(PCA!#REF!,6),#REF!,0)),""),"")</f>
        <v/>
      </c>
    </row>
    <row r="31" spans="1:1" x14ac:dyDescent="0.2">
      <c r="A31" s="3" t="str">
        <f>IFERROR(IF(INDEX(#REF!,MATCH(LEFT(PCA!#REF!,6),#REF!,0))&lt;&gt;"",INDEX(#REF!,MATCH(LEFT(PCA!#REF!,6),#REF!,0)),""),"")</f>
        <v/>
      </c>
    </row>
    <row r="32" spans="1:1" x14ac:dyDescent="0.2">
      <c r="A32" s="3" t="str">
        <f>IFERROR(IF(INDEX(#REF!,MATCH(LEFT(PCA!#REF!,6),#REF!,0))&lt;&gt;"",INDEX(#REF!,MATCH(LEFT(PCA!#REF!,6),#REF!,0)),""),"")</f>
        <v/>
      </c>
    </row>
    <row r="33" spans="1:1" x14ac:dyDescent="0.2">
      <c r="A33" s="3" t="str">
        <f>IFERROR(IF(INDEX(#REF!,MATCH(LEFT(PCA!#REF!,6),#REF!,0))&lt;&gt;"",INDEX(#REF!,MATCH(LEFT(PCA!#REF!,6),#REF!,0)),""),"")</f>
        <v/>
      </c>
    </row>
    <row r="34" spans="1:1" x14ac:dyDescent="0.2">
      <c r="A34" s="3" t="str">
        <f>IFERROR(IF(INDEX(#REF!,MATCH(LEFT(PCA!#REF!,6),#REF!,0))&lt;&gt;"",INDEX(#REF!,MATCH(LEFT(PCA!#REF!,6),#REF!,0)),""),"")</f>
        <v/>
      </c>
    </row>
    <row r="35" spans="1:1" x14ac:dyDescent="0.2">
      <c r="A35" s="3" t="str">
        <f>IFERROR(IF(INDEX(#REF!,MATCH(LEFT(PCA!#REF!,6),#REF!,0))&lt;&gt;"",INDEX(#REF!,MATCH(LEFT(PCA!#REF!,6),#REF!,0)),""),"")</f>
        <v/>
      </c>
    </row>
    <row r="36" spans="1:1" x14ac:dyDescent="0.2">
      <c r="A36" s="3" t="str">
        <f>IFERROR(IF(INDEX(#REF!,MATCH(LEFT(PCA!#REF!,6),#REF!,0))&lt;&gt;"",INDEX(#REF!,MATCH(LEFT(PCA!#REF!,6),#REF!,0)),""),"")</f>
        <v/>
      </c>
    </row>
    <row r="37" spans="1:1" x14ac:dyDescent="0.2">
      <c r="A37" s="3" t="str">
        <f>IFERROR(IF(INDEX(#REF!,MATCH(LEFT(PCA!#REF!,6),#REF!,0))&lt;&gt;"",INDEX(#REF!,MATCH(LEFT(PCA!#REF!,6),#REF!,0)),""),"")</f>
        <v/>
      </c>
    </row>
    <row r="38" spans="1:1" x14ac:dyDescent="0.2">
      <c r="A38" s="3" t="str">
        <f>IFERROR(IF(INDEX(#REF!,MATCH(LEFT(PCA!#REF!,6),#REF!,0))&lt;&gt;"",INDEX(#REF!,MATCH(LEFT(PCA!#REF!,6),#REF!,0)),""),"")</f>
        <v/>
      </c>
    </row>
    <row r="39" spans="1:1" x14ac:dyDescent="0.2">
      <c r="A39" s="3" t="str">
        <f>IFERROR(IF(INDEX(#REF!,MATCH(LEFT(PCA!#REF!,6),#REF!,0))&lt;&gt;"",INDEX(#REF!,MATCH(LEFT(PCA!#REF!,6),#REF!,0)),""),"")</f>
        <v/>
      </c>
    </row>
    <row r="40" spans="1:1" x14ac:dyDescent="0.2">
      <c r="A40" s="3" t="str">
        <f>IFERROR(IF(INDEX(#REF!,MATCH(LEFT(PCA!#REF!,6),#REF!,0))&lt;&gt;"",INDEX(#REF!,MATCH(LEFT(PCA!#REF!,6),#REF!,0)),""),"")</f>
        <v/>
      </c>
    </row>
    <row r="41" spans="1:1" x14ac:dyDescent="0.2">
      <c r="A41" s="3" t="str">
        <f>IFERROR(IF(INDEX(#REF!,MATCH(LEFT(PCA!#REF!,6),#REF!,0))&lt;&gt;"",INDEX(#REF!,MATCH(LEFT(PCA!#REF!,6),#REF!,0)),""),"")</f>
        <v/>
      </c>
    </row>
    <row r="42" spans="1:1" x14ac:dyDescent="0.2">
      <c r="A42" s="3" t="str">
        <f>IFERROR(IF(INDEX(#REF!,MATCH(LEFT(PCA!#REF!,6),#REF!,0))&lt;&gt;"",INDEX(#REF!,MATCH(LEFT(PCA!#REF!,6),#REF!,0)),""),"")</f>
        <v/>
      </c>
    </row>
    <row r="43" spans="1:1" x14ac:dyDescent="0.2">
      <c r="A43" s="3" t="str">
        <f>IFERROR(IF(INDEX(#REF!,MATCH(LEFT(PCA!#REF!,6),#REF!,0))&lt;&gt;"",INDEX(#REF!,MATCH(LEFT(PCA!#REF!,6),#REF!,0)),""),"")</f>
        <v/>
      </c>
    </row>
    <row r="44" spans="1:1" x14ac:dyDescent="0.2">
      <c r="A44" s="3" t="str">
        <f>IFERROR(IF(INDEX(#REF!,MATCH(LEFT(PCA!#REF!,6),#REF!,0))&lt;&gt;"",INDEX(#REF!,MATCH(LEFT(PCA!#REF!,6),#REF!,0)),""),"")</f>
        <v/>
      </c>
    </row>
    <row r="45" spans="1:1" x14ac:dyDescent="0.2">
      <c r="A45" s="3" t="str">
        <f>IFERROR(IF(INDEX(#REF!,MATCH(LEFT(PCA!#REF!,6),#REF!,0))&lt;&gt;"",INDEX(#REF!,MATCH(LEFT(PCA!#REF!,6),#REF!,0)),""),"")</f>
        <v/>
      </c>
    </row>
    <row r="46" spans="1:1" x14ac:dyDescent="0.2">
      <c r="A46" s="3" t="str">
        <f>IFERROR(IF(INDEX(#REF!,MATCH(LEFT(PCA!#REF!,6),#REF!,0))&lt;&gt;"",INDEX(#REF!,MATCH(LEFT(PCA!#REF!,6),#REF!,0)),""),"")</f>
        <v/>
      </c>
    </row>
    <row r="47" spans="1:1" x14ac:dyDescent="0.2">
      <c r="A47" s="3" t="str">
        <f>IFERROR(IF(INDEX(#REF!,MATCH(LEFT(PCA!#REF!,6),#REF!,0))&lt;&gt;"",INDEX(#REF!,MATCH(LEFT(PCA!#REF!,6),#REF!,0)),""),"")</f>
        <v/>
      </c>
    </row>
    <row r="48" spans="1:1" x14ac:dyDescent="0.2">
      <c r="A48" s="3" t="str">
        <f>IFERROR(IF(INDEX(#REF!,MATCH(LEFT(PCA!#REF!,6),#REF!,0))&lt;&gt;"",INDEX(#REF!,MATCH(LEFT(PCA!#REF!,6),#REF!,0)),""),"")</f>
        <v/>
      </c>
    </row>
    <row r="49" spans="1:1" x14ac:dyDescent="0.2">
      <c r="A49" s="3" t="str">
        <f>IFERROR(IF(INDEX(#REF!,MATCH(LEFT(PCA!#REF!,6),#REF!,0))&lt;&gt;"",INDEX(#REF!,MATCH(LEFT(PCA!#REF!,6),#REF!,0)),""),"")</f>
        <v/>
      </c>
    </row>
    <row r="50" spans="1:1" x14ac:dyDescent="0.2">
      <c r="A50" s="3" t="str">
        <f>IFERROR(IF(INDEX(#REF!,MATCH(LEFT(PCA!#REF!,6),#REF!,0))&lt;&gt;"",INDEX(#REF!,MATCH(LEFT(PCA!#REF!,6),#REF!,0)),""),"")</f>
        <v/>
      </c>
    </row>
    <row r="51" spans="1:1" x14ac:dyDescent="0.2">
      <c r="A51" s="3" t="str">
        <f>IFERROR(IF(INDEX(#REF!,MATCH(LEFT(PCA!#REF!,6),#REF!,0))&lt;&gt;"",INDEX(#REF!,MATCH(LEFT(PCA!#REF!,6),#REF!,0)),""),"")</f>
        <v/>
      </c>
    </row>
    <row r="52" spans="1:1" x14ac:dyDescent="0.2">
      <c r="A52" s="3" t="str">
        <f>IFERROR(IF(INDEX(#REF!,MATCH(LEFT(PCA!#REF!,6),#REF!,0))&lt;&gt;"",INDEX(#REF!,MATCH(LEFT(PCA!#REF!,6),#REF!,0)),""),"")</f>
        <v/>
      </c>
    </row>
    <row r="53" spans="1:1" x14ac:dyDescent="0.2">
      <c r="A53" s="3" t="str">
        <f>IFERROR(IF(INDEX(#REF!,MATCH(LEFT(PCA!#REF!,6),#REF!,0))&lt;&gt;"",INDEX(#REF!,MATCH(LEFT(PCA!#REF!,6),#REF!,0)),""),"")</f>
        <v/>
      </c>
    </row>
    <row r="54" spans="1:1" x14ac:dyDescent="0.2">
      <c r="A54" s="3" t="str">
        <f>IFERROR(IF(INDEX(#REF!,MATCH(LEFT(PCA!#REF!,6),#REF!,0))&lt;&gt;"",INDEX(#REF!,MATCH(LEFT(PCA!#REF!,6),#REF!,0)),""),"")</f>
        <v/>
      </c>
    </row>
    <row r="55" spans="1:1" x14ac:dyDescent="0.2">
      <c r="A55" s="3" t="str">
        <f>IFERROR(IF(INDEX(#REF!,MATCH(LEFT(PCA!#REF!,6),#REF!,0))&lt;&gt;"",INDEX(#REF!,MATCH(LEFT(PCA!#REF!,6),#REF!,0)),""),"")</f>
        <v/>
      </c>
    </row>
    <row r="56" spans="1:1" x14ac:dyDescent="0.2">
      <c r="A56" s="3" t="str">
        <f>IFERROR(IF(INDEX(#REF!,MATCH(LEFT(PCA!#REF!,6),#REF!,0))&lt;&gt;"",INDEX(#REF!,MATCH(LEFT(PCA!#REF!,6),#REF!,0)),""),"")</f>
        <v/>
      </c>
    </row>
    <row r="57" spans="1:1" x14ac:dyDescent="0.2">
      <c r="A57" s="3" t="str">
        <f>IFERROR(IF(INDEX(#REF!,MATCH(LEFT(PCA!#REF!,6),#REF!,0))&lt;&gt;"",INDEX(#REF!,MATCH(LEFT(PCA!#REF!,6),#REF!,0)),""),"")</f>
        <v/>
      </c>
    </row>
    <row r="58" spans="1:1" x14ac:dyDescent="0.2">
      <c r="A58" s="3" t="str">
        <f>IFERROR(IF(INDEX(#REF!,MATCH(LEFT(PCA!#REF!,6),#REF!,0))&lt;&gt;"",INDEX(#REF!,MATCH(LEFT(PCA!#REF!,6),#REF!,0)),""),"")</f>
        <v/>
      </c>
    </row>
    <row r="59" spans="1:1" x14ac:dyDescent="0.2">
      <c r="A59" s="3" t="str">
        <f>IFERROR(IF(INDEX(#REF!,MATCH(LEFT(PCA!#REF!,6),#REF!,0))&lt;&gt;"",INDEX(#REF!,MATCH(LEFT(PCA!#REF!,6),#REF!,0)),""),"")</f>
        <v/>
      </c>
    </row>
    <row r="60" spans="1:1" x14ac:dyDescent="0.2">
      <c r="A60" s="3" t="str">
        <f>IFERROR(IF(INDEX(#REF!,MATCH(LEFT(PCA!#REF!,6),#REF!,0))&lt;&gt;"",INDEX(#REF!,MATCH(LEFT(PCA!#REF!,6),#REF!,0)),""),"")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PCA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Andressa Canhamaque Silva e Silva</cp:lastModifiedBy>
  <cp:lastPrinted>2025-10-06T18:00:33Z</cp:lastPrinted>
  <dcterms:created xsi:type="dcterms:W3CDTF">2024-04-04T15:56:39Z</dcterms:created>
  <dcterms:modified xsi:type="dcterms:W3CDTF">2025-10-06T18:01:00Z</dcterms:modified>
</cp:coreProperties>
</file>