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EstaPastaDeTrabalho"/>
  <mc:AlternateContent xmlns:mc="http://schemas.openxmlformats.org/markup-compatibility/2006">
    <mc:Choice Requires="x15">
      <x15ac:absPath xmlns:x15ac="http://schemas.microsoft.com/office/spreadsheetml/2010/11/ac" url="Z:\GETAD\22.  PLANO DE CONTRATAÇÃO ANUAL\02. PLANO DE CONTRATAÇÃO ANUAL -  EXERCÍCIO DE 2026\ANÁLISE DE RISCO\"/>
    </mc:Choice>
  </mc:AlternateContent>
  <xr:revisionPtr revIDLastSave="0" documentId="13_ncr:1_{646F3523-B646-4057-860D-7BDB3930807D}" xr6:coauthVersionLast="47" xr6:coauthVersionMax="47" xr10:uidLastSave="{00000000-0000-0000-0000-000000000000}"/>
  <bookViews>
    <workbookView xWindow="28680" yWindow="-120" windowWidth="29040" windowHeight="15720" xr2:uid="{00000000-000D-0000-FFFF-FFFF00000000}"/>
  </bookViews>
  <sheets>
    <sheet name="PCA vs final" sheetId="13" r:id="rId1"/>
    <sheet name="PCA" sheetId="1" r:id="rId2"/>
    <sheet name="SUBCAP" sheetId="8" r:id="rId3"/>
    <sheet name="SUBEPP" sheetId="10" r:id="rId4"/>
    <sheet name="GTI" sheetId="11" r:id="rId5"/>
    <sheet name="GETAD" sheetId="12" r:id="rId6"/>
    <sheet name="Listas" sheetId="2" state="hidden" r:id="rId7"/>
    <sheet name="1" sheetId="7" state="veryHidden" r:id="rId8"/>
  </sheets>
  <externalReferences>
    <externalReference r:id="rId9"/>
  </externalReferences>
  <definedNames>
    <definedName name="_FON">[1]LISTAS!$A$31</definedName>
    <definedName name="_FON2">[1]LISTAS!$A$23:$A$24</definedName>
    <definedName name="_FON3">[1]LISTAS!$A$27:$A$28</definedName>
    <definedName name="_SE1">[1]LISTAS!$A$63:$A$64</definedName>
    <definedName name="_SE2">[1]LISTAS!$A$66:$A$72</definedName>
    <definedName name="_SE28">[1]LISTAS!$A$15</definedName>
    <definedName name="_SE3">[1]LISTAS!$A$74:$A$75</definedName>
    <definedName name="_SE4">[1]LISTAS!$A$77:$A$81</definedName>
    <definedName name="_SE5">[1]LISTAS!$A$83:$A$84</definedName>
    <definedName name="_SE6">[1]LISTAS!$B$65</definedName>
    <definedName name="_SE7">[1]LISTAS!$B$82:$B$83</definedName>
    <definedName name="ABAD">[1]LISTAS!$A$51:$A$55</definedName>
    <definedName name="ABAD2">[1]LISTAS!$B$34:$B$36</definedName>
    <definedName name="ABAP">[1]LISTAS!$A$45:$A$48</definedName>
    <definedName name="AGA">[1]LISTAS!$A$34:$A$37</definedName>
    <definedName name="AGED">[1]LISTAS!$A$58:$A$60</definedName>
    <definedName name="AGED2">[1]LISTAS!$B$39:$B$40</definedName>
    <definedName name="AGES">[1]LISTAS!$A$40:$A$42</definedName>
    <definedName name="CAPACIT">[1]LISTAS!$A$45</definedName>
    <definedName name="ENCARGOS">[1]LISTAS!$B$16:$B$17</definedName>
    <definedName name="GABSEC">[1]LISTAS!$A$16</definedName>
    <definedName name="GESTAOEDESEN">[1]LISTAS!$A$48</definedName>
    <definedName name="IMOV">[1]LISTAS!$A$54</definedName>
    <definedName name="SEGER">[1]LISTAS!$A$16:$A$20</definedName>
    <definedName name="SUBAD">[1]LISTAS!$A$17</definedName>
    <definedName name="SUBAP">[1]LISTAS!$A$18</definedName>
    <definedName name="SUBGES">[1]LISTAS!$A$20</definedName>
    <definedName name="UG">[1]LISTAS!$A$15:$B$15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3" i="13" l="1"/>
  <c r="F60" i="13"/>
  <c r="E54" i="13"/>
  <c r="D37" i="13"/>
  <c r="D39" i="13" s="1"/>
  <c r="D46" i="13" s="1"/>
  <c r="D54" i="13" s="1"/>
  <c r="D36" i="13" s="1"/>
  <c r="E33" i="13"/>
  <c r="E35" i="13" s="1"/>
  <c r="D28" i="13"/>
  <c r="D29" i="13" s="1"/>
  <c r="F22" i="13"/>
  <c r="F19" i="13"/>
  <c r="F26" i="13" s="1"/>
  <c r="F18" i="13"/>
  <c r="F16" i="13"/>
  <c r="F60" i="1"/>
  <c r="F16" i="1"/>
  <c r="D74" i="1"/>
  <c r="D75" i="1"/>
  <c r="F79" i="1" l="1"/>
  <c r="F90" i="1" s="1"/>
  <c r="F50" i="12" l="1"/>
  <c r="E45" i="12"/>
  <c r="D22" i="12"/>
  <c r="D24" i="12" s="1"/>
  <c r="D32" i="12" s="1"/>
  <c r="D45" i="12" s="1"/>
  <c r="D21" i="12" s="1"/>
  <c r="E17" i="12"/>
  <c r="E20" i="12" s="1"/>
  <c r="D11" i="12"/>
  <c r="D13" i="12" s="1"/>
  <c r="X6" i="12"/>
  <c r="W6" i="12"/>
  <c r="V6" i="12"/>
  <c r="U6" i="12"/>
  <c r="T6" i="12"/>
  <c r="S6" i="12"/>
  <c r="R6" i="12"/>
  <c r="X5" i="12"/>
  <c r="W5" i="12"/>
  <c r="V5" i="12"/>
  <c r="U5" i="12"/>
  <c r="T5" i="12"/>
  <c r="S5" i="12"/>
  <c r="R5" i="12"/>
  <c r="F13" i="11"/>
  <c r="F10" i="11"/>
  <c r="X6" i="11"/>
  <c r="W6" i="11"/>
  <c r="V6" i="11"/>
  <c r="U6" i="11"/>
  <c r="T6" i="11"/>
  <c r="S6" i="11"/>
  <c r="R6" i="11"/>
  <c r="X5" i="11"/>
  <c r="W5" i="11"/>
  <c r="V5" i="11"/>
  <c r="U5" i="11"/>
  <c r="T5" i="11"/>
  <c r="S5" i="11"/>
  <c r="F15" i="10"/>
  <c r="F18" i="10" s="1"/>
  <c r="X6" i="10"/>
  <c r="W6" i="10"/>
  <c r="V6" i="10"/>
  <c r="U6" i="10"/>
  <c r="T6" i="10"/>
  <c r="S6" i="10"/>
  <c r="R6" i="10"/>
  <c r="X5" i="10"/>
  <c r="W5" i="10"/>
  <c r="V5" i="10"/>
  <c r="U5" i="10"/>
  <c r="T5" i="10"/>
  <c r="S5" i="10"/>
  <c r="R5" i="10"/>
  <c r="F11" i="8"/>
  <c r="F14" i="8" s="1"/>
  <c r="X6" i="8"/>
  <c r="W6" i="8"/>
  <c r="V6" i="8"/>
  <c r="U6" i="8"/>
  <c r="T6" i="8"/>
  <c r="S6" i="8"/>
  <c r="R6" i="8"/>
  <c r="X5" i="8"/>
  <c r="W5" i="8"/>
  <c r="V5" i="8"/>
  <c r="U5" i="8"/>
  <c r="T5" i="8"/>
  <c r="S5" i="8"/>
  <c r="R5" i="8"/>
  <c r="F18" i="1"/>
  <c r="E54" i="1"/>
  <c r="D37" i="1"/>
  <c r="D39" i="1" s="1"/>
  <c r="D46" i="1" s="1"/>
  <c r="D54" i="1" s="1"/>
  <c r="D36" i="1" s="1"/>
  <c r="E33" i="1"/>
  <c r="E35" i="1" s="1"/>
  <c r="D28" i="1"/>
  <c r="D29" i="1" s="1"/>
  <c r="F22" i="1"/>
  <c r="F19" i="1"/>
  <c r="X6" i="13" l="1"/>
  <c r="T6" i="13"/>
  <c r="R5" i="13"/>
  <c r="W6" i="13"/>
  <c r="V6" i="13"/>
  <c r="R6" i="13"/>
  <c r="U5" i="13"/>
  <c r="T5" i="13"/>
  <c r="W5" i="13"/>
  <c r="S5" i="13"/>
  <c r="V5" i="13"/>
  <c r="U6" i="13"/>
  <c r="X5" i="13"/>
  <c r="S6" i="13"/>
  <c r="F18" i="11"/>
  <c r="F21" i="11" s="1"/>
  <c r="R5" i="11"/>
  <c r="F53" i="12"/>
  <c r="F26" i="1"/>
  <c r="F63" i="1" s="1"/>
  <c r="A41" i="7"/>
  <c r="A42" i="7"/>
  <c r="A43" i="7"/>
  <c r="A44" i="7"/>
  <c r="A45" i="7"/>
  <c r="A46" i="7"/>
  <c r="A47" i="7"/>
  <c r="A48" i="7"/>
  <c r="A49" i="7"/>
  <c r="A50" i="7"/>
  <c r="A51" i="7"/>
  <c r="A52" i="7"/>
  <c r="A53" i="7"/>
  <c r="A54" i="7"/>
  <c r="A55" i="7"/>
  <c r="A56" i="7"/>
  <c r="A57" i="7"/>
  <c r="A58" i="7"/>
  <c r="A59" i="7"/>
  <c r="A60" i="7"/>
  <c r="A24" i="7"/>
  <c r="A25" i="7"/>
  <c r="A26" i="7"/>
  <c r="A27" i="7"/>
  <c r="A28" i="7"/>
  <c r="A29" i="7"/>
  <c r="A30" i="7"/>
  <c r="A31" i="7"/>
  <c r="A32" i="7"/>
  <c r="A33" i="7"/>
  <c r="A34" i="7"/>
  <c r="A35" i="7"/>
  <c r="A36" i="7"/>
  <c r="A37" i="7"/>
  <c r="A38" i="7"/>
  <c r="A39" i="7"/>
  <c r="A40" i="7"/>
  <c r="A1" i="7"/>
  <c r="A23" i="7"/>
  <c r="A22" i="7"/>
  <c r="A21" i="7"/>
  <c r="A20" i="7"/>
  <c r="A19" i="7"/>
  <c r="A18" i="7"/>
  <c r="A17" i="7"/>
  <c r="A16" i="7"/>
  <c r="A15" i="7"/>
  <c r="A14" i="7"/>
  <c r="A13" i="7"/>
  <c r="A12" i="7"/>
  <c r="A11" i="7"/>
  <c r="A10" i="7"/>
  <c r="A9" i="7"/>
  <c r="A8" i="7"/>
  <c r="A7" i="7"/>
  <c r="A6" i="7"/>
  <c r="A5" i="7"/>
  <c r="A4" i="7"/>
  <c r="A3" i="7"/>
  <c r="A2" i="7"/>
  <c r="K69" i="1" l="1"/>
  <c r="I67" i="1" l="1"/>
  <c r="S5" i="1" s="1"/>
  <c r="L71" i="1"/>
  <c r="T5" i="1"/>
  <c r="V6" i="1" l="1"/>
  <c r="S6" i="1"/>
  <c r="X6" i="1"/>
  <c r="T6" i="1"/>
  <c r="W5" i="1"/>
  <c r="U5" i="1"/>
  <c r="V5" i="1"/>
  <c r="R6" i="1"/>
  <c r="R5" i="1"/>
  <c r="X5" i="1"/>
  <c r="W6" i="1"/>
  <c r="U6" i="1"/>
</calcChain>
</file>

<file path=xl/sharedStrings.xml><?xml version="1.0" encoding="utf-8"?>
<sst xmlns="http://schemas.openxmlformats.org/spreadsheetml/2006/main" count="1965" uniqueCount="339">
  <si>
    <t>Tipo de Contratação</t>
  </si>
  <si>
    <t>Objeto Resumido</t>
  </si>
  <si>
    <t>Unidade de Medida</t>
  </si>
  <si>
    <t>Quantidade Estimada</t>
  </si>
  <si>
    <t>Baixo</t>
  </si>
  <si>
    <t>Médio</t>
  </si>
  <si>
    <t>Alto</t>
  </si>
  <si>
    <t>ÓRGÃO OU ENTIDADE</t>
  </si>
  <si>
    <t>ÁREA RESPONSÁVEL PELA CONSOLIDAÇÃO</t>
  </si>
  <si>
    <t>observações</t>
  </si>
  <si>
    <t>Prazo</t>
  </si>
  <si>
    <t>Nível de Complexidade</t>
  </si>
  <si>
    <t>Observações</t>
  </si>
  <si>
    <t>Classificação orçamentária</t>
  </si>
  <si>
    <t>Agente de contratação ou fiscal</t>
  </si>
  <si>
    <t>Setor Demandante</t>
  </si>
  <si>
    <t>Fonte de Recursos</t>
  </si>
  <si>
    <t>Fonte de recurso</t>
  </si>
  <si>
    <t>Plano de Contratações Anual - Exercício 2026</t>
  </si>
  <si>
    <t>RECURSOS DE CAIXA DO TESOURO</t>
  </si>
  <si>
    <t>RECURSOS VINCULADOS DO TESOURO</t>
  </si>
  <si>
    <t>RECURSOS DE ARRECADAÇÃO PRÓPRIA DAS AUTARQUIAS</t>
  </si>
  <si>
    <t>RECURSOS VINCULADOS DAS AUTARQUIAS</t>
  </si>
  <si>
    <t>RECURSOS DO ORÇAMENTO DE INVESTIMENTO</t>
  </si>
  <si>
    <t>RECURSOS EXTRAORÇAMENTÁRIOS</t>
  </si>
  <si>
    <t>NÃO DEFINIDO</t>
  </si>
  <si>
    <t>NOVA</t>
  </si>
  <si>
    <t>EXISTENTE NÃO RENOVÁVEL</t>
  </si>
  <si>
    <t>EXISTENTE A SER RENOVADA</t>
  </si>
  <si>
    <t>TOTAL CONSOLIDADO POR FONTE DE RECURSO E GRUPO DE DESPESA</t>
  </si>
  <si>
    <t>GND</t>
  </si>
  <si>
    <t>MODALIDADE DE APLICAÇÃO*</t>
  </si>
  <si>
    <t>ELEMENTO DE DESPESA</t>
  </si>
  <si>
    <t>Estimativa preliminar do valor para 2026 (R$)</t>
  </si>
  <si>
    <t>0 - NÃO DEFINIDO</t>
  </si>
  <si>
    <t>1 - PESSOAL E ENCARGOS SOCIAIS</t>
  </si>
  <si>
    <t>2 - JUROS E ENCARGOS DA DÍVIDA</t>
  </si>
  <si>
    <t>3 - OUTRAS DESPESAS CORRENTES</t>
  </si>
  <si>
    <t>4 - INVESTIMENTOS</t>
  </si>
  <si>
    <t>5 - INVERSÕES FINANCEIRAS</t>
  </si>
  <si>
    <t>6 - AMORTIZAÇÃO DA DÍVIDA</t>
  </si>
  <si>
    <t>9 - RESERVA DE CONTINGÊNCIA</t>
  </si>
  <si>
    <t>00 - NÃO DEFINIDO</t>
  </si>
  <si>
    <t>20 - TRANSFERÊNCIAS À UNIÃO</t>
  </si>
  <si>
    <t>22 - EXECUÇÃO ORÇAMENTÁRIA DELEGADA À UNIÃO</t>
  </si>
  <si>
    <t>30 - TRANSFERÊNCIAS A ESTADOS E AO DISTRITO FEDERAL</t>
  </si>
  <si>
    <t>31 - TRANSFERÊNCIAS A ESTADOS E AO DISTRITO FEDERAL - FUNDO A FUNDO</t>
  </si>
  <si>
    <t>32 - EXECUÇÃO ORÇAMENTÁRIA DELEGADA A ESTADOS E AO DISTRITO FEDERAL</t>
  </si>
  <si>
    <t>35 - TRANSFERÊNCIAS FUNDO A FUNDO AOS ESTADOS E AO DISTRITO FEDERAL À CONTA DE RECURSOS DE QUE TRATAM OS §§ 1º E 2º DO ART. 24 DA LEI COMPLEMENTAR Nº 141, DE 2012</t>
  </si>
  <si>
    <t xml:space="preserve">36 - TRANSFERÊNCIAS FUNDO A FUNDO AOS ESTADOS E AO DISTRITO FEDERAL À CONTA DE RECURSOS DE QUE TRATA O ART. 25 DA LEI COMPLEMENTAR Nº 141, DE 2012 </t>
  </si>
  <si>
    <t>40 - TRANSFERÊNCIAS A MUNICÍPIOS</t>
  </si>
  <si>
    <t>41 - TRANSFERÊNCIAS A MUNICÍPIOS - FUNDO A FUNDO</t>
  </si>
  <si>
    <t>42 - EXECUÇÃO ORÇAMENTÁRIA DELEGADA A MUNICÍPIOS</t>
  </si>
  <si>
    <t>45 - TRANSFERÊNCIAS FUNDO A FUNDO AOS MUNICÍPIOS À CONTA DE RECURSOS DE QUE TRATAM OS §§ 1º E 2º DO ART. 24 DA LEI COMPLEMENTAR Nº 141, DE 2012</t>
  </si>
  <si>
    <t>46 - TRANSFERÊNCIAS FUNDO A FUNDO AOS MUNICÍPIOS À CONTA DE RECURSOS DE QUE TRATA O ART. 25 DA LEI COMPLEMENTAR Nº 141, DE 2012</t>
  </si>
  <si>
    <t>50 - TRANSFERÊNCIAS A INSTITUIÇÕES PRIVADAS SEM FINS LUCRATIVOS</t>
  </si>
  <si>
    <t>60 - TRANSFERÊNCIAS A INSTITUIÇÕES PRIVADAS COM FINS LUCRATIVOS</t>
  </si>
  <si>
    <t>67 - EXECUÇÃO DE CONTRATO DE PARCERIA PÚBLICO-PRIVADA - PPP</t>
  </si>
  <si>
    <t>70 - TRANSFERÊNCIAS A INSTITUIÇÕES MULTIGOVERNAMENTAIS</t>
  </si>
  <si>
    <t>71 - TRANSFERÊNCIAS A CONSÓRCIOS PÚBLICOS MEDIANTE CONTRATO DE RATEIO</t>
  </si>
  <si>
    <t>72 - EXECUÇÃO ORÇAMENTÁRIA DELEGADA A CONSÓRCIOS PÚBLICOS</t>
  </si>
  <si>
    <t>73 - TRANSFERÊNCIAS A CONSÓRCIOS PÚBLICOS MEDIANTE CONTRATO DE RATEIO À CONTA DE RECURSOS DE QUE TRATAM OS §§ 1º E 2º DO ART. 24 DA LEI COMPLEMENTAR Nº 141, DE 2012</t>
  </si>
  <si>
    <t>74 - TRANSFERÊNCIAS A CONSÓRCIOS PÚBLICOS MEDIANTE CONTRATO DE RATEIO À CONTA DE RECURSOS DE QUE TRATA O ART. 25 DA LEI COMPLEMENTAR Nº 141, DE 2012</t>
  </si>
  <si>
    <t>75 - TRANSFERÊNCIAS A INSTITUIÇÕES MULTIGOVERNAMENTAIS À CONTA DE RECURSOS DE QUE TRATAM OS §§ 1º E 2º DO ART. 24 DA LEI COMPLEMENTAR Nº 141, DE 2012</t>
  </si>
  <si>
    <t>76 - TRANSFERÊNCIAS A INSTITUIÇÕES MULTIGOVERNAMENTAIS À CONTA DE RECURSOS DE QUE TRATA O ART. 25 DA LEI COMPLEMENTAR Nº 141, DE 2012</t>
  </si>
  <si>
    <t>80 - TRANSFERÊNCIAS AO EXTERIOR</t>
  </si>
  <si>
    <t>90 - APLICAÇÕES DIRETAS</t>
  </si>
  <si>
    <t>91 - APLICAÇÃO DIRETA DECORRENTE DE OPERAÇÃO ENTRE ÓRGÃOS, FUNDOS E ENTIDADES INTEGRANTES DOS ORÇAMENTOS FISCAL E DA SEGURIDADE SOCIAL</t>
  </si>
  <si>
    <t>92 - APLICAÇÃO DIRETA DE RECURSOS RECEBIDOS DE OUTROS ENTES DA FEDERAÇÃO DECORRENTES DE DELEGAÇÃO OU DESCENTRALIZAÇÃO</t>
  </si>
  <si>
    <t>93 - APLICAÇÃO DIRETA DECORRENTE DE OPERAÇÃO DE ÓRGÃOS, FUNDOS E ENTIDADES INTEGRANTES DOS ORÇAMENTOS FISCAL E DA SEGURIDADE SOCIAL COM CONSÓRCIO PÚBLICO DO QUAL O ENTE PARTICIPE</t>
  </si>
  <si>
    <t>94 - APLICAÇÃO DIRETA DECORRENTE DE OPERAÇÃO DE ÓRGÃOS, FUNDOS E ENTIDADES INTEGRANTES DOS ORÇAMENTOS FISCAL E DA SEGURIDADE SOCIAL COM CONSÓRCIO PÚBLICO DO QUAL O ENTE NÃO PARTICIPE</t>
  </si>
  <si>
    <t>95 - APLICAÇÃO DIRETA À CONTA DE RECURSOS DE QUE TRATAM OS §§ 1º E 2º DO ART. 24 DA LEI COMPLEMENTAR Nº 141, DE 2012</t>
  </si>
  <si>
    <t>96 - APLICAÇÃO DIRETA À CONTA DE RECURSOS DE QUE TRATA O ART. 25 DA LEI COMPLEMENTAR Nº 141, DE 2012</t>
  </si>
  <si>
    <t>99 - A DEFINIR</t>
  </si>
  <si>
    <t>01 - APOSENTADORIAS DO RPPS, RESERVA REMUNERADA E REFORMAS DOS MILITARES</t>
  </si>
  <si>
    <t>03 - PENSÕES DO RPPS E DO MILITAR</t>
  </si>
  <si>
    <t>04 - CONTRATAÇÃO POR TEMPO DETERMINADO</t>
  </si>
  <si>
    <t>05 - OUTROS BENEFÍCIOS PREVIDENCIÁRIOS DO SERVIDOR OU DO MILITAR</t>
  </si>
  <si>
    <t>06 - BENEFÍCIO MENSAL AO DEFICIENTE E AO IDOSO</t>
  </si>
  <si>
    <t>07 - CONTRIBUIÇÃO A ENTIDADES FECHADAS DE PREVIDÊNCIA</t>
  </si>
  <si>
    <t>08 - OUTROS BENEFÍCIOS ASSISTENCIAIS DO SERVIDOR E DO MILITAR</t>
  </si>
  <si>
    <t>09 - SALÁRIO-FAMÍLIA</t>
  </si>
  <si>
    <t>10 - SEGURO DESEMPREGO E ABONO SALARIAL</t>
  </si>
  <si>
    <t>11 - VENCIMENTOS E VANTAGENS FIXAS - PESSOAL CIVIL</t>
  </si>
  <si>
    <t>12 - VENCIMENTOS E VANTAGENS FIXAS - PESSOAL MILITAR</t>
  </si>
  <si>
    <t>13 - OBRIGAÇÕES PATRONAIS</t>
  </si>
  <si>
    <t>14 - DIÁRIAS -  CIVIL</t>
  </si>
  <si>
    <t>15 - DIÁRIAS -  MILITAR</t>
  </si>
  <si>
    <t>16 - OUTRAS DESPESAS VARIÁVEIS - PESSOAL CIVIL</t>
  </si>
  <si>
    <t>17 - OUTRAS DESPESAS VARIÁVEIS - PESSOAL MILITAR</t>
  </si>
  <si>
    <t>18 - AUXÍLIO FINANCEIRO A ESTUDANTES</t>
  </si>
  <si>
    <t>19 - AUXÍLIO-FARDAMENTO</t>
  </si>
  <si>
    <t>20 - AUXÍLIO FINANCEIRO A PESQUISADORES</t>
  </si>
  <si>
    <t>21 - JUROS SOBRE A DÍVIDA POR CONTRATO</t>
  </si>
  <si>
    <t>22 - OUTROS ENCARGOS SOBRE A DÍVIDA POR CONTRATO</t>
  </si>
  <si>
    <t>23 - JUROS, DESÁGIOS E DESCONTOS DA DÍVIDA MOBILIÁRIA</t>
  </si>
  <si>
    <t>24 - OUTROS ENCARGOS SOBRE A DÍVIDA MOBILIÁRIA</t>
  </si>
  <si>
    <t>25 - ENCARGOS SOBRE OPERAÇÕES DE CRÉDITO POR ANTECIPAÇÃO DA RECEITA</t>
  </si>
  <si>
    <t>26 - OBRIGAÇÕES DECORRENTES DE POLÍTICA MONETÁRIA</t>
  </si>
  <si>
    <t>27 - ENCARGOS PELA HONRA DE AVAIS, GARANTIAS, SEGUROS E SIMILARES</t>
  </si>
  <si>
    <t>28 - REMUNERAÇÃO DE COTAS DE FUNDOS AUTÁRQUICOS</t>
  </si>
  <si>
    <t>29 - DISTRIBUIÇÃO DE RESULTADO DE EMPRESAS ESTATAIS DEPENDENTES</t>
  </si>
  <si>
    <t>30 - MATERIAL DE CONSUMO</t>
  </si>
  <si>
    <t>31 - PREMIAÇÕES CULTURAIS, ARTÍSTICAS, CIENTÍFICAS, DESPORTIVAS E OUTRAS</t>
  </si>
  <si>
    <t>32 - MATERIAL, BEM OU SERVIÇO PARA DISTRIBUIÇÃO GRATUITA</t>
  </si>
  <si>
    <t>33 - PASSAGENS E DESPESAS COM LOCOMOÇÃO</t>
  </si>
  <si>
    <t>34 - OUTRAS DESPESAS DE PESSOAL DECORRENTES DE  CONTRATOS DE TERCEIRIZAÇÃO</t>
  </si>
  <si>
    <t>35 - SERVIÇOS DE CONSULTORIA</t>
  </si>
  <si>
    <t>36 - OUTROS SERVIÇOS DE TERCEIROS - PESSOA FÍSICA</t>
  </si>
  <si>
    <t>37 - LOCAÇÃO DE MÃO-DE-OBRA</t>
  </si>
  <si>
    <t>38 - ARRENDAMENTO MERCANTIL</t>
  </si>
  <si>
    <t>39 - OUTROS SERVIÇOS DE TERCEIROS - PESSOA JURÍDICA</t>
  </si>
  <si>
    <t>40 - SERVIÇOS DE TECNOLOGIA DA INFORMAÇÃO E COMUNICAÇÃO - PESSOA JURÍDICA</t>
  </si>
  <si>
    <t>41 - CONTRIBUIÇÕES</t>
  </si>
  <si>
    <t>42 - AUXÍLIOS</t>
  </si>
  <si>
    <t>43 - SUBVENÇÕES SOCIAIS</t>
  </si>
  <si>
    <t>45 - SUBVENÇÕES ECONÔMICAS</t>
  </si>
  <si>
    <t>46 - AUXÍLIO-ALIMENTAÇÃO</t>
  </si>
  <si>
    <t>47 - OBRIGAÇÕES TRIBUTÁRIAS E CONTRIBUTIVAS</t>
  </si>
  <si>
    <t>48 - OUTROS AUXÍLIOS FINANCEIROS A PESSOAS FÍSICAS</t>
  </si>
  <si>
    <t>49 - AUXÍLIO-TRANSPORTE</t>
  </si>
  <si>
    <t>51 - OBRAS E INSTALAÇÕES</t>
  </si>
  <si>
    <t>52 - EQUIPAMENTOS E MATERIAL PERMANENTE</t>
  </si>
  <si>
    <t>53 - APOSENTADORIAS DO RGPS - ÁREA RURAL</t>
  </si>
  <si>
    <t>54 - APOSENTADORIAS DO RGPS - ÁREA URBANA</t>
  </si>
  <si>
    <t>55 - PENSÕES DO RGPS - ÁREA RURAL</t>
  </si>
  <si>
    <t>56 - PENSÕES DO RGPS - ÁREA URBANA</t>
  </si>
  <si>
    <t>57 - OUTROS BENEFÍCIOS DO RGPS - ÁREA RURAL</t>
  </si>
  <si>
    <t>58 - OUTROS BENEFÍCIOS DO RGPS - ÁREA URBANA</t>
  </si>
  <si>
    <t>59 - PENSÕES ESPECIAIS</t>
  </si>
  <si>
    <t>61 - AQUISIÇÃO DE IMÓVEIS</t>
  </si>
  <si>
    <t>62 - AQUISIÇÃO DE PRODUTOS PARA REVENDA</t>
  </si>
  <si>
    <t>63 - AQUISIÇÃO DE TÍTULOS DE CRÉDITO</t>
  </si>
  <si>
    <t>64 - AQUISIÇÃO DE TÍTULOS REPRESENTATIVOS DE CAPITAL JÁ INTEGRALIZADO</t>
  </si>
  <si>
    <t>65 - CONSTITUIÇÃO OU AUMENTO DE CAPITAL DE EMPRESAS</t>
  </si>
  <si>
    <t>66 - CONCESSÃO DE EMPRÉSTIMOS E FINANCIAMENTOS</t>
  </si>
  <si>
    <t>67 - DEPÓSITOS COMPULSÓRIOS</t>
  </si>
  <si>
    <t>70 - RATEIO PELA PARTICIPAÇÃO EM CONSÓRCIO PÚBLICO</t>
  </si>
  <si>
    <t>71 - PRINCIPAL DA DÍVIDA CONTRATUAL RESGATADO</t>
  </si>
  <si>
    <t>72 - PRINCIPAL DA DÍVIDA MOBILIÁRIA RESGATADO</t>
  </si>
  <si>
    <t>73 - CORREÇÃO MONETÁRIA OU CAMBIAL DA DÍVIDA CONTRATUAL RESGATADA</t>
  </si>
  <si>
    <t>74 - CORREÇÃO MONETÁRIA OU CAMBIAL DA DÍVIDA MOBILIÁRIA RESGATADA</t>
  </si>
  <si>
    <t>75 - CORREÇÃO MONETÁRIA DA DÍVIDA DE OPERAÇÕES DE CRÉDITO POR  ANTECIPAÇÃO DA RECEITA</t>
  </si>
  <si>
    <t>76 - PRINCIPAL CORRIGIDO DA DÍVIDA MOBILIÁRIA REFINANCIADO</t>
  </si>
  <si>
    <t>77 - PRINCIPAL CORRIGIDO DA DÍVIDA CONTRATUAL REFINANCIADO</t>
  </si>
  <si>
    <t>81 - DISTRIBUIÇÃO CONSTITUCIONAL OU LEGAL DE RECEITAS</t>
  </si>
  <si>
    <t>82 - APORTE DE RECURSOS PELO PARCEIRO PÚBLICO EM FAVOR DO PARCEIRO PRIVADO DECORRENTE DE CONTRATO DE PARCERIA PÚBLICO-PRIVADA</t>
  </si>
  <si>
    <t>83 - DESPESAS DECORRENTES DE CONTRATO DE PARCERIA PÚBLICO-PRIVADA-PPP, EXCETO SUBVENÇÕES ECONÔMICAS,APORTE E FUNDO GARANTIDOR</t>
  </si>
  <si>
    <t>84 - DESPESAS DECORRENTES DA PARTICIPAÇÃO EM FUNDOS, ORGANISMOS, OU ENTIDADES ASSEMELHADAS, NACIONAIS E INTERNACIONAIS</t>
  </si>
  <si>
    <t>85 - CONTRATO DE GESTÃO</t>
  </si>
  <si>
    <t>86 - COMPENSAÇÕES A REGIMES DE PREVIDÊNCIA</t>
  </si>
  <si>
    <t>91 - SENTENÇAS JUDICIAIS</t>
  </si>
  <si>
    <t>92 - DESPESAS DE EXERCÍCIOS ANTERIORES</t>
  </si>
  <si>
    <t>93 - INDENIZAÇÕES E RESTITUIÇÕES</t>
  </si>
  <si>
    <t>94 - INDENIZAÇÕES E RESTITUIÇÕES TRABALHISTAS</t>
  </si>
  <si>
    <t>95 - INDENIZAÇÃO PELA EXECUÇÃO DE TRABALHOS DE CAMPO</t>
  </si>
  <si>
    <t>96 - RESSARCIMENTO DE DESPESAS DE PESSOAL REQUISITADO</t>
  </si>
  <si>
    <t>97 - APORTE PARA COBERTURA DO DÉFICIT ATUARIAL DO RPPS</t>
  </si>
  <si>
    <t>98 - DESPESAS DO ORÇAMENTO DE INVESTIMENTO</t>
  </si>
  <si>
    <t>99 - A CLASSIFICAR</t>
  </si>
  <si>
    <t>SUBEO</t>
  </si>
  <si>
    <t xml:space="preserve">Serviço de Apoio na Organização dos Encontros Presenciais das 
Audiências Públicas </t>
  </si>
  <si>
    <t>Serviço</t>
  </si>
  <si>
    <t>Serviço de Transporte para a Organização dos Encontros Presenciais das Audiências Públicas</t>
  </si>
  <si>
    <t>Conseplan</t>
  </si>
  <si>
    <t>30/06/2026</t>
  </si>
  <si>
    <t>30/03/2026</t>
  </si>
  <si>
    <t>30/04/2026</t>
  </si>
  <si>
    <t>Thássia da Silva Marques</t>
  </si>
  <si>
    <t xml:space="preserve">Despesa Recorrente Anual. Com contratações especificas, não há contratos desde já firmados. Os fornecedores são acionados de modo pontual. Refere-se a 05 encontros presenciais. </t>
  </si>
  <si>
    <t>Juliani Nunes Campos Johanson</t>
  </si>
  <si>
    <t>Refere-se a anuidade do Conselho Nacional de Secretários de Estado de Planejamento - CONSEPLAN.</t>
  </si>
  <si>
    <t xml:space="preserve">Capacitação GPOs e Alta Gestão para a Administração Pública Estadual. </t>
  </si>
  <si>
    <t>TOTAL ESTIMADO SUBEO</t>
  </si>
  <si>
    <t>SUBEPP</t>
  </si>
  <si>
    <t>Contratação de curso in company para Gerentes, Gestores e Coordenadores de Projetos</t>
  </si>
  <si>
    <t>Unidade</t>
  </si>
  <si>
    <t>Contratação de vagas em Congressos, Seminário e afins relacionados a Gestão de Projetos e Planejamento Estratégico</t>
  </si>
  <si>
    <t xml:space="preserve">Contratação de vagas em Congressos, Seminários, Cursos e afins, relacionados a Inteligência Emocional, metodologias ágeis, Análise de Dados, inteligência artificial e outras Tecnologias da Informação e Comunicação (TIC's) </t>
  </si>
  <si>
    <t>Evento Escritórios Setoriais de Projetos</t>
  </si>
  <si>
    <t>15/12/2026</t>
  </si>
  <si>
    <t>15/11/2026</t>
  </si>
  <si>
    <t>Capacitar e qualificar os servidores do Escritório de Projetos em metodologias ágeis, inteligência artificial, gestão de riscos, análise de negócios, análise de dados, mediação entre partes interessadas e outras competências que agreguem valor para composição do Escritório Central de Projetos conforme qualificações sugeridas pelo Project Management Institute - PMI.
Valor estimado que poderá ser suplementado a depender dos valores praticados no mercado a época da contratação.</t>
  </si>
  <si>
    <t>Visa aperfeiçoar a capacidade de coordenação, gerenciamento e criar soluções para gestão de projetos na Administração Pública.
Valor estimado que poderá ser suplementado a depender dos valores praticados no mercado a época da contratação.</t>
  </si>
  <si>
    <t>Visa capacitar e formar competências e habilidades para desenvolver comunicação assertiva e eficaz, melhorar relacionamentos, compreender e gerenciar emoções, influenciar pessoas e gerar rapport; Desenvolver competências e habilidades sobre organização de dados, análise crítica, bem como em utilizar a inteligência artificial para otimizar processos de trabalhoe gerar relatórios a fim de prestar informações com confiança e agilidade para tomada de decisões.
Valor estimado que poderá ser suplementado a depender dos valores praticados no mercado a época da contratação.</t>
  </si>
  <si>
    <t>Capacitação relativa a difusão da cultura de gestão de projetos e gestão por resultado na gestão pública estadual. Tem o intuito de integrar os líderes de escritórios setoriais de projetos, gestores e gerentes de programas e projetos estratégicos e promover o intercâmbio de experiências, escuta ativa para mapear os desafios da gestão e reconhecer as boas práticas de gestão para resultados efetivadas no estado.
Valor estimado que poderá ser suplementado a depender dos valores praticados no mercado a época da contratação.</t>
  </si>
  <si>
    <t>TOTAL ESTIMADO SUBEPP</t>
  </si>
  <si>
    <t>SUBCAP</t>
  </si>
  <si>
    <t>Contratação de empresa especializada em organização e gerenciamento de eventos institucionais presenciais e híbridos.</t>
  </si>
  <si>
    <t xml:space="preserve">Pessoa </t>
  </si>
  <si>
    <t>A contratação se faz necessária ante a realização de Workshop de capacitação, para aproximadamente 40 (quarenta) pessoas, com duração diária de aproximadamente 06 (seis) horas, durante 05 (cinco) dias.</t>
  </si>
  <si>
    <t>TOTAL ESTIMADO SUBCAP</t>
  </si>
  <si>
    <t>CGTI</t>
  </si>
  <si>
    <t>Serviços de Administração, Desenvolvimento, Manutenção e Suporte de Sistemas e Infraestrutura de Tecnologia da Informação</t>
  </si>
  <si>
    <t>Mensal</t>
  </si>
  <si>
    <t>Outsourcing de Impressão</t>
  </si>
  <si>
    <t>Contratação de prestação de serviços de suporte técnico, operação, manutenção preventiva e corretiva com fornecimento de peças e materiais para a Central Privada de Comutação Telefônica (CPCT) – PABX, provida de tecnologia TDM/IP, analógica, digital e IP para a SEPManutenção de PABX</t>
  </si>
  <si>
    <t>Licença Software Canva</t>
  </si>
  <si>
    <t>Aquisição de Computadores</t>
  </si>
  <si>
    <t>Compra de materiais diversos (estabilizadores, teclados, mouses, memória, ssd, trava kensington e outros</t>
  </si>
  <si>
    <t>29/10/2026</t>
  </si>
  <si>
    <t>24/01/2028</t>
  </si>
  <si>
    <t>30/11/2026</t>
  </si>
  <si>
    <t>Vgner Dargan Cordeiro</t>
  </si>
  <si>
    <t>Valor anual estimado para 06 (seis) postos de trabalho, visando atender à crescente demanda por produtos e serviços de Tecnologia da Informação oriunda das suas unidades de negócio, bem como a provisão de soluções tecnológicas capazes de proverem serviços públicos digitais aos cidadãos e demais instituições do Governo. O valor já considera reajuste a ser celebrado, conforme Cláusula Décima Quarta do Contrato nº 012/2023. Além disso, o valor poderá ser suplementado ou diminuído, tendo em vista que o pagamento ocorre de acordo com a quantidade mensal de postos para a prestação do serviço.</t>
  </si>
  <si>
    <t>Hannailsom Belcavello Silva</t>
  </si>
  <si>
    <t>O valor refere-se ao gasto anual estimado</t>
  </si>
  <si>
    <t>Trata-se de serviços de manutenção do sistema local de telefonia (PABX) da SEP. A data é estimada, tendo em vista que referido serviço está em fase de contratação no decorrer do exercício de 2025.</t>
  </si>
  <si>
    <t xml:space="preserve">Thássia da Silva Marques </t>
  </si>
  <si>
    <t>Utilização pela Assessoria de Comunicação da SEP na produção de conteúdo de divulgação das ações do Governo.</t>
  </si>
  <si>
    <t>Para atender as necessidades de TI desta Secretaria</t>
  </si>
  <si>
    <t>TOTAL ESTIMADO CGTI</t>
  </si>
  <si>
    <t>GETAD</t>
  </si>
  <si>
    <t>Prestação de serviços administrativos e de suporte de nível operacional, por meio de postos de Assistentes Administrativos e Encarregados</t>
  </si>
  <si>
    <t>Convênio de Cooperação Mútua para absorção de mão de obra dos presos em cumprimento de pena em regime semiaberto</t>
  </si>
  <si>
    <t>Aquisição e instalação de aparelhos de ar condicionado</t>
  </si>
  <si>
    <t>Concesão de 02 (duas) bolsa para o Desenvolvimento e a Capacitação na gestão pública por meio da Pesquisa e Inovação em Políticas Públicas, com Seleção, Treinamento, Alocação e Gestão de Bolsistas para atuação em Inovação no Governo.</t>
  </si>
  <si>
    <t>Prestação de Serviços Fornecimento de Passagens Aéreas, Nacionais e Internacionais</t>
  </si>
  <si>
    <t>Aquisição materiais de limpeza</t>
  </si>
  <si>
    <t>Prestação de serviços de locação de veículo automotor leve, sem motorista, modelo de representação</t>
  </si>
  <si>
    <t>Prestação de serviços de gerenciamento do abastecimento de combustíveis e da manutenção preventiva e corretiva da frota oficial.</t>
  </si>
  <si>
    <t>Aquisição de vale transporte para os servidores, estagiários e recarga dos cartões de serviço</t>
  </si>
  <si>
    <t>Aquisição e instalação de persianas</t>
  </si>
  <si>
    <t>Locação de 01 Veículo Automotor de Serviço</t>
  </si>
  <si>
    <t>Prestação de serviço móvel pessoal (SMP) nas modalidades longa distância nacional e internacional, originada de terminais do SMP, por meio de assinaturas mensais de voz, voz e dados, com ou sem fornecimento de aparelhos de acesso móvel em comodato, SIM cards e sistema de gerenciamento online.</t>
  </si>
  <si>
    <t>Manutenção preventiva e corretiva em aparelho de ar condicionado</t>
  </si>
  <si>
    <t>Aquisição materiais de expediente</t>
  </si>
  <si>
    <t>Prestação de serviços de publicações de atos oficiais, atos relacionados a procedimentos licitatórios, resumos de atos contratuais, de pessoal, rescisões, retificações, ordens de serviços, instruções, portarias, decretos e outros.</t>
  </si>
  <si>
    <t xml:space="preserve">Aquisição de generos alimenticios (café, açucar, chá, adoçante) </t>
  </si>
  <si>
    <t>Serviço de chaveiro sob demanda com fornecimento de materiais</t>
  </si>
  <si>
    <t>Fornecimento de agua mineral em galão de 20l e garrafinha de 500ml</t>
  </si>
  <si>
    <t>1000/6000</t>
  </si>
  <si>
    <t>Taxa de residuos solidos Fabio Ruschi - IPTU</t>
  </si>
  <si>
    <t>Aquisição de eletrodoméstico</t>
  </si>
  <si>
    <t>Aquisição de utensílios de copa e cozinha</t>
  </si>
  <si>
    <t>Prestação de serviços de telefonia para operacionalização da rede corporativa do governo do Estado do Espírito Santo - telefonia fixa local e interurbana, 0800 e tridígito</t>
  </si>
  <si>
    <t>Taxa de condomínio vagas de garagem do edifício “Martinho de Freitas”</t>
  </si>
  <si>
    <t>Manutenção portas de vidro</t>
  </si>
  <si>
    <t xml:space="preserve">Aquisição de materiais eletricos </t>
  </si>
  <si>
    <t>Aquisição de uniformes internos</t>
  </si>
  <si>
    <t>Aquisição de materiais hidráulicos</t>
  </si>
  <si>
    <t xml:space="preserve">Aquisição  de Uniformes para Estagiários </t>
  </si>
  <si>
    <t xml:space="preserve">Unidade </t>
  </si>
  <si>
    <t>Assinatura impressa (01) e digital (02) jornal A Tribuna</t>
  </si>
  <si>
    <t>Publicação de matérias legais em jornal de grande circulação</t>
  </si>
  <si>
    <t>Assinatura digital  jornal A gazeta</t>
  </si>
  <si>
    <t>Aquisição de Certificados Digitais</t>
  </si>
  <si>
    <t>Manutenção e recarga extintores</t>
  </si>
  <si>
    <t>Assinatura digital  jornal Valor Economico</t>
  </si>
  <si>
    <t>Contratação de produtos e serviços por meio de Pacote de Serviços dos CORREIOS mediante adesão ao Termo de Condições Comerciais, que permite a compra de produtos e utilização dos diversos serviços dos CORREIOS por meio dos canais de atendimento disponibilizados..</t>
  </si>
  <si>
    <t>Assinatura digital  jornal Folha de São Paulo</t>
  </si>
  <si>
    <t>Serviço de Cartório</t>
  </si>
  <si>
    <t>Taxa de residuos solidos garagens - IPTU</t>
  </si>
  <si>
    <t>10/02/2026</t>
  </si>
  <si>
    <t>28/11/2029</t>
  </si>
  <si>
    <t>21/02/2026</t>
  </si>
  <si>
    <t>25/04/2026</t>
  </si>
  <si>
    <t>13/06/2026</t>
  </si>
  <si>
    <t>15/09/2026</t>
  </si>
  <si>
    <t>14/03/2026</t>
  </si>
  <si>
    <t>17/01/2026</t>
  </si>
  <si>
    <t>29/09/2026</t>
  </si>
  <si>
    <t xml:space="preserve"> - </t>
  </si>
  <si>
    <t>15/04/2026</t>
  </si>
  <si>
    <t>Para atender as necessidades administrativas desta Secretaria</t>
  </si>
  <si>
    <t xml:space="preserve">Dayana Rosa da Costa </t>
  </si>
  <si>
    <t>Thassia da Silva Marques</t>
  </si>
  <si>
    <t>Para atender atender as necessidades da SEP durante o exercicio de 2026. O valor anual estimado já contempla o reajuste tarifário, promovido pelo Ministério das Comunicações, em conformidade com o Art.70, I da Lei nº 9069, de 29 de junho de 1995, combinada com o Portaria n° 386 de 30 de agosto de 2018 do Ministério da Fazenda.</t>
  </si>
  <si>
    <t>Por meio de participação em Ata de Registro de Preços da SEGER.</t>
  </si>
  <si>
    <t>O valor considerando possível reajuste, levando em consideração o Índice de Serviços de Telecomunicações (IST), divulgado pela ANATEL, ou outro índice que vier a substituí-lo, conforme Cláusula Terceira do Contrato nº 002/2024</t>
  </si>
  <si>
    <t>Valor anual estimado já prevendo o reajuste no preço, levando em consideração às atualizações da Tabela de Serviços do DIO/ES.</t>
  </si>
  <si>
    <t>Elizabeth Areias Lube</t>
  </si>
  <si>
    <t xml:space="preserve">Valor anual estimado já prevendo o reajuste contratual, conforme Cláusula Terceira do Contrato nº 011/2023, bem como a previsão de prorrogação. </t>
  </si>
  <si>
    <t>O valor considerando possível reajuste, levando em consideração o Índice de Serviços de Telecomunicações (IST), divulgado pela ANATEL, ou outro índice que vier a substituí-lo, conforme Cláusula Décima Primeira do Contrato nº 007/2023.</t>
  </si>
  <si>
    <t xml:space="preserve">Valor anual estimado já prevendo o reajuste contratual, conforme Cláusula Terceira do Contrato nº 001/2022, bem como a previsão de prorrogação. </t>
  </si>
  <si>
    <t xml:space="preserve">Para atender os servidores desta Secretaria. </t>
  </si>
  <si>
    <t>Valor anual estimado já prevendo o reajuste contratual, conforme Cláusula Terceira do Contrato nº 009/2023.</t>
  </si>
  <si>
    <t xml:space="preserve">Valor anual estimado já prevendo o reajuste contratual, conforme Cláusula Terceira do Contrato nº 006/2022, bem como a previsão de prorrogação. </t>
  </si>
  <si>
    <t>Optamos por estimar duas passagens aéreas por mês, durante o exercicio de 2026. Além disso, o valor poderá ser suplementado em decorrência do uso de passagens áreas.</t>
  </si>
  <si>
    <t xml:space="preserve">Para atender a Subsecretaria de Orçamento e outro setor distinto que solicitar o preenchimento da bolsa.  </t>
  </si>
  <si>
    <t xml:space="preserve">Valor anual estimado, referente a 10 (dez) reeducandos. O valor já prevê o aumento do salário mínimo, bem como aumento do vale transporte. Além disso, o valor poderá ser suplementado, tendo em vista que o pagamento ocorre de acordo com a quantidade de postos para a prestação do serviço. </t>
  </si>
  <si>
    <r>
      <t xml:space="preserve">Valor anual estimado, referente a 09 (nove) postos de assistente administrativo. O valor já considera a repactuação contratual no exercício de 2026. Além disso, o valor poderá ser suplementado ou diminuído, tendo em vista que o pagamento ocorre de acordo com a quantidade mensal de postos para a prestação do serviço. </t>
    </r>
    <r>
      <rPr>
        <b/>
        <sz val="9"/>
        <color theme="1"/>
        <rFont val="Times New Roman"/>
        <family val="1"/>
      </rPr>
      <t>Todos os atos relativos ao Contrato são de responsabilidade da SEGER, Secretaria Gestora do Contrato nº 017/2023.</t>
    </r>
  </si>
  <si>
    <t>Amanda Ferreira Lichtenheld</t>
  </si>
  <si>
    <t>TOTAL ESTIMADO GETAD</t>
  </si>
  <si>
    <t>TOTAL ESTIMADO - SEP - EXERCÍCIO DE 2026</t>
  </si>
  <si>
    <t>Secretaria de Estado de Economia e Planejamento</t>
  </si>
  <si>
    <t xml:space="preserve">Gerente Técnico Administrativa </t>
  </si>
  <si>
    <t>Prazo para início dos procedimentos de Aquisição/Contratação/Renovação</t>
  </si>
  <si>
    <t>Prazo que o produto precisa estar disponível/contratado/prorrogado</t>
  </si>
  <si>
    <t>Aquisição de mobiliário para o depósito da CGTI</t>
  </si>
  <si>
    <t>20/03/2026</t>
  </si>
  <si>
    <t>23/02/2026</t>
  </si>
  <si>
    <t>Contratação de empresa especializada para a execução do evento “Seminário Estadual de Gestão de Projetos Governamentais: 19 Anos do Escritório de Projetos do Espírito Santo – PMO-ES”, abrangendo infraestrutura e comunicação visual, prestação de serviços técnicos especializados, recursos humanos e gestão de palestrantes.</t>
  </si>
  <si>
    <t>EVENTO DE 19 ANOS DO ESCRITÓRIO DE PROJETOS</t>
  </si>
  <si>
    <t xml:space="preserve">Contratação de empresa para, sob demanda, realizar reforma, recuperação, ampliação, demolição, adaptação e manutenção predial (pequenas reformas), com fornecimento de peças, equipamentos, materiais e mão de obra </t>
  </si>
  <si>
    <r>
      <t xml:space="preserve">A Secretaria de Economia e Planejamento (SEP) necessita realizar reforma, recuperação,
ampliação, demolição, adaptação e manutenção predial, com fornecimento de peças, equipamentos,
materiais e mão de obra, no ambiente disponibilizado do Ed. Petrovix, visando a adaptação de espaços que
permitirão a realocação provisória de suas atividades, em virtude da necessidade de desocupação do Edifício Fábio Ruschi, atualmente ocupado pela SEP, que passará por uma reforma estrutural completa (“retrofit”),
conforme informado no OFÍCIO/SEGER/SUBAD Nº 196/2024 (peça #32 2024-7DZCSC). Além disso, o valor estimado contempla aditivo de valor no percentual de 25% aproximadamente.                                    </t>
    </r>
    <r>
      <rPr>
        <b/>
        <sz val="9"/>
        <rFont val="Times New Roman"/>
        <family val="1"/>
      </rPr>
      <t>O valor refere-se à necessidade de formlização do segundo aditivo do Contrato n 2025.000026.27101.01.</t>
    </r>
  </si>
  <si>
    <t>Executado ou execução</t>
  </si>
  <si>
    <t>Em atraso</t>
  </si>
  <si>
    <t>Capacitações SUBEO 2026</t>
  </si>
  <si>
    <t>No prazo</t>
  </si>
  <si>
    <t>GTI</t>
  </si>
  <si>
    <t>Aq. Ar Condicionado</t>
  </si>
  <si>
    <t>Aq. Persianas</t>
  </si>
  <si>
    <t>Taxa IPTU</t>
  </si>
  <si>
    <t>Valor Economico</t>
  </si>
  <si>
    <t>Manutenção Portas de Vidro</t>
  </si>
  <si>
    <t>Cartório</t>
  </si>
  <si>
    <t>Material Elétrico</t>
  </si>
  <si>
    <t>Material Hidráulico</t>
  </si>
  <si>
    <t xml:space="preserve"> Uniformes para Estagiários </t>
  </si>
  <si>
    <t>Aq. Computadores</t>
  </si>
  <si>
    <t>Coffee Break</t>
  </si>
  <si>
    <t>Escritórios Setoriais de Projetos</t>
  </si>
  <si>
    <t>4 - OUTRAS DESPESAS CORRENTES</t>
  </si>
  <si>
    <t>Capacitação dos Servidores</t>
  </si>
  <si>
    <t>30/08/2026</t>
  </si>
  <si>
    <t>Danielle de Souza</t>
  </si>
  <si>
    <t>Outsourcing para operação de almoxarifado virtual, visando atender as necessidades.</t>
  </si>
  <si>
    <t>curso in company</t>
  </si>
  <si>
    <t>Congressos</t>
  </si>
  <si>
    <t>Incluir</t>
  </si>
  <si>
    <t>Curso SUBEO</t>
  </si>
  <si>
    <t>2024-WZSQB</t>
  </si>
  <si>
    <t>PAC 2024</t>
  </si>
  <si>
    <t>Patrimonio 2.0</t>
  </si>
  <si>
    <t>2024-H4F31</t>
  </si>
  <si>
    <t>30/08/2025</t>
  </si>
  <si>
    <t>2 - OUTRAS DESPESAS CORRENTES</t>
  </si>
  <si>
    <t>89 - APLICAÇÕES DIRETAS</t>
  </si>
  <si>
    <t>29 - MATERIAL DE CONSUMO</t>
  </si>
  <si>
    <t>Sharles Rodrigues Limão</t>
  </si>
  <si>
    <t xml:space="preserve">Sharles Rodrigues Limão </t>
  </si>
  <si>
    <t>30</t>
  </si>
  <si>
    <t>Capacitações SUBEO 2026 - Contratação de inscrições on-line para o Curso “Gestão Pública Inteligente: IA na Prática Orçamentária, Financeira, Contábil e no Uso de Ferramentas SIAFI”</t>
  </si>
  <si>
    <t>20/09/2026</t>
  </si>
  <si>
    <t>Serviço de inventário patrimonial com e sem etiquetagem de bens com tecnologia de
Identificação por Radiofrequência (RFID), bem como aquisição de etiquetas e locação de
leitores que possam operacionalizar a tecnologia RFID</t>
  </si>
  <si>
    <t>Inclusão - No Prazo</t>
  </si>
  <si>
    <t>01/10/2026</t>
  </si>
  <si>
    <t>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</si>
</sst>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quot;R$&quot;\ #,##0.00"/>
  </numFmts>
  <fonts count="27" x14ac:knownFonts="1">
    <font>
      <sz val="10"/>
      <color rgb="FF000000"/>
      <name val="Arial"/>
      <scheme val="minor"/>
    </font>
    <font>
      <sz val="11"/>
      <color theme="1"/>
      <name val="Arial"/>
      <family val="2"/>
      <scheme val="minor"/>
    </font>
    <font>
      <sz val="11"/>
      <color theme="1"/>
      <name val="Arial"/>
      <family val="2"/>
      <scheme val="minor"/>
    </font>
    <font>
      <sz val="10"/>
      <color theme="1"/>
      <name val="Arial"/>
      <family val="2"/>
      <scheme val="minor"/>
    </font>
    <font>
      <b/>
      <sz val="11"/>
      <color theme="1"/>
      <name val="Arial"/>
      <family val="2"/>
    </font>
    <font>
      <sz val="10"/>
      <color theme="1"/>
      <name val="Arial"/>
      <family val="2"/>
      <scheme val="minor"/>
    </font>
    <font>
      <b/>
      <sz val="10"/>
      <name val="Times New Roman"/>
      <family val="1"/>
    </font>
    <font>
      <sz val="8"/>
      <name val="Arial"/>
      <family val="2"/>
      <scheme val="minor"/>
    </font>
    <font>
      <sz val="10"/>
      <color rgb="FF000000"/>
      <name val="Times New Roman"/>
      <family val="1"/>
    </font>
    <font>
      <b/>
      <sz val="16"/>
      <color theme="0"/>
      <name val="Times New Roman"/>
      <family val="1"/>
    </font>
    <font>
      <sz val="10"/>
      <color theme="1"/>
      <name val="Times New Roman"/>
      <family val="1"/>
    </font>
    <font>
      <sz val="10"/>
      <color theme="0"/>
      <name val="Times New Roman"/>
      <family val="1"/>
    </font>
    <font>
      <b/>
      <sz val="9"/>
      <color theme="0"/>
      <name val="Times New Roman"/>
      <family val="1"/>
    </font>
    <font>
      <sz val="10"/>
      <color rgb="FF000000"/>
      <name val="Arial"/>
      <family val="2"/>
      <scheme val="minor"/>
    </font>
    <font>
      <sz val="8"/>
      <color rgb="FF000000"/>
      <name val="Times New Roman"/>
      <family val="1"/>
    </font>
    <font>
      <b/>
      <sz val="8"/>
      <color rgb="FF000000"/>
      <name val="Times New Roman"/>
      <family val="1"/>
    </font>
    <font>
      <sz val="10"/>
      <color rgb="FF000000"/>
      <name val="Arial"/>
      <scheme val="minor"/>
    </font>
    <font>
      <sz val="9"/>
      <color theme="1"/>
      <name val="Times New Roman"/>
      <family val="1"/>
    </font>
    <font>
      <b/>
      <sz val="10"/>
      <color theme="0" tint="-4.9989318521683403E-2"/>
      <name val="Times New Roman"/>
      <family val="1"/>
    </font>
    <font>
      <sz val="10"/>
      <color theme="0" tint="-4.9989318521683403E-2"/>
      <name val="Times New Roman"/>
      <family val="1"/>
    </font>
    <font>
      <sz val="9"/>
      <name val="Times New Roman"/>
      <family val="1"/>
    </font>
    <font>
      <sz val="9"/>
      <color rgb="FF000000"/>
      <name val="Times New Roman"/>
      <family val="1"/>
    </font>
    <font>
      <b/>
      <sz val="9"/>
      <color theme="1"/>
      <name val="Times New Roman"/>
      <family val="1"/>
    </font>
    <font>
      <sz val="10"/>
      <name val="Times New Roman"/>
      <family val="1"/>
    </font>
    <font>
      <b/>
      <sz val="9"/>
      <name val="Times New Roman"/>
      <family val="1"/>
    </font>
    <font>
      <sz val="10"/>
      <color rgb="FFFF0000"/>
      <name val="Times New Roman"/>
      <family val="1"/>
    </font>
    <font>
      <b/>
      <sz val="10"/>
      <color rgb="FF000000"/>
      <name val="Times New Roman"/>
      <family val="1"/>
    </font>
  </fonts>
  <fills count="23">
    <fill>
      <patternFill patternType="none"/>
    </fill>
    <fill>
      <patternFill patternType="gray125"/>
    </fill>
    <fill>
      <patternFill patternType="solid">
        <fgColor rgb="FFD9D9D9"/>
        <bgColor rgb="FFD9D9D9"/>
      </patternFill>
    </fill>
    <fill>
      <patternFill patternType="solid">
        <fgColor theme="0"/>
        <bgColor indexed="64"/>
      </patternFill>
    </fill>
    <fill>
      <patternFill patternType="solid">
        <fgColor theme="4" tint="-0.499984740745262"/>
        <bgColor rgb="FFD9D9D9"/>
      </patternFill>
    </fill>
    <fill>
      <patternFill patternType="solid">
        <fgColor theme="4" tint="-0.249977111117893"/>
        <bgColor rgb="FFB4C6E7"/>
      </patternFill>
    </fill>
    <fill>
      <patternFill patternType="solid">
        <fgColor theme="4" tint="-0.249977111117893"/>
        <bgColor rgb="FFD9D9D9"/>
      </patternFill>
    </fill>
    <fill>
      <patternFill patternType="solid">
        <fgColor theme="4" tint="-0.249977111117893"/>
        <bgColor indexed="64"/>
      </patternFill>
    </fill>
    <fill>
      <patternFill patternType="solid">
        <fgColor theme="2" tint="-0.249977111117893"/>
        <bgColor indexed="64"/>
      </patternFill>
    </fill>
    <fill>
      <patternFill patternType="solid">
        <fgColor theme="3" tint="0.249977111117893"/>
        <bgColor indexed="64"/>
      </patternFill>
    </fill>
    <fill>
      <patternFill patternType="solid">
        <fgColor theme="0" tint="-0.249977111117893"/>
        <bgColor indexed="64"/>
      </patternFill>
    </fill>
    <fill>
      <patternFill patternType="solid">
        <fgColor theme="3" tint="0.14999847407452621"/>
        <bgColor indexed="64"/>
      </patternFill>
    </fill>
    <fill>
      <patternFill patternType="solid">
        <fgColor theme="9" tint="0.59999389629810485"/>
        <bgColor indexed="64"/>
      </patternFill>
    </fill>
    <fill>
      <patternFill patternType="solid">
        <fgColor theme="9" tint="0.59999389629810485"/>
        <bgColor rgb="FFFFFFFF"/>
      </patternFill>
    </fill>
    <fill>
      <patternFill patternType="solid">
        <fgColor rgb="FFFFFF99"/>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5" tint="0.749992370372631"/>
        <bgColor indexed="64"/>
      </patternFill>
    </fill>
    <fill>
      <patternFill patternType="solid">
        <fgColor rgb="FFFFFF99"/>
        <bgColor rgb="FFFFFFFF"/>
      </patternFill>
    </fill>
    <fill>
      <patternFill patternType="solid">
        <fgColor rgb="FFF6C3FF"/>
        <bgColor indexed="64"/>
      </patternFill>
    </fill>
    <fill>
      <patternFill patternType="solid">
        <fgColor rgb="FFF6C3FF"/>
        <bgColor rgb="FFFFFFFF"/>
      </patternFill>
    </fill>
    <fill>
      <patternFill patternType="solid">
        <fgColor rgb="FFFFFF00"/>
        <bgColor indexed="64"/>
      </patternFill>
    </fill>
    <fill>
      <patternFill patternType="solid">
        <fgColor theme="0"/>
        <bgColor rgb="FFFFFFFF"/>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hair">
        <color indexed="64"/>
      </right>
      <top style="hair">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s>
  <cellStyleXfs count="5">
    <xf numFmtId="0" fontId="0" fillId="0" borderId="0"/>
    <xf numFmtId="0" fontId="2" fillId="0" borderId="0"/>
    <xf numFmtId="44" fontId="16" fillId="0" borderId="0" applyFont="0" applyFill="0" applyBorder="0" applyAlignment="0" applyProtection="0"/>
    <xf numFmtId="0" fontId="1" fillId="0" borderId="0"/>
    <xf numFmtId="44" fontId="13" fillId="0" borderId="0" applyFont="0" applyFill="0" applyBorder="0" applyAlignment="0" applyProtection="0"/>
  </cellStyleXfs>
  <cellXfs count="359">
    <xf numFmtId="0" fontId="0" fillId="0" borderId="0" xfId="0"/>
    <xf numFmtId="0" fontId="6" fillId="3" borderId="0" xfId="1" applyFont="1" applyFill="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vertical="center" wrapText="1"/>
    </xf>
    <xf numFmtId="0" fontId="4" fillId="2"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5" xfId="0" applyFont="1" applyBorder="1" applyAlignment="1">
      <alignment horizontal="left" vertical="center" wrapText="1"/>
    </xf>
    <xf numFmtId="0" fontId="4" fillId="2" borderId="6" xfId="0" applyFont="1" applyFill="1" applyBorder="1" applyAlignment="1">
      <alignment horizontal="center" vertical="center" wrapText="1"/>
    </xf>
    <xf numFmtId="0" fontId="0" fillId="0" borderId="0" xfId="0" applyAlignment="1">
      <alignment wrapText="1"/>
    </xf>
    <xf numFmtId="0" fontId="3" fillId="0" borderId="1" xfId="0" applyFont="1" applyBorder="1" applyAlignment="1">
      <alignment wrapText="1"/>
    </xf>
    <xf numFmtId="0" fontId="3" fillId="0" borderId="2" xfId="0" applyFont="1" applyBorder="1" applyAlignment="1">
      <alignment wrapText="1"/>
    </xf>
    <xf numFmtId="0" fontId="13" fillId="0" borderId="2" xfId="0" applyFont="1" applyBorder="1" applyAlignment="1">
      <alignment wrapText="1"/>
    </xf>
    <xf numFmtId="0" fontId="0" fillId="0" borderId="2" xfId="0" applyBorder="1" applyAlignment="1">
      <alignment wrapText="1"/>
    </xf>
    <xf numFmtId="0" fontId="0" fillId="0" borderId="1" xfId="0"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0" fontId="12" fillId="6" borderId="7" xfId="0" applyFont="1" applyFill="1" applyBorder="1" applyAlignment="1">
      <alignment horizontal="center" vertical="center" wrapText="1"/>
    </xf>
    <xf numFmtId="4" fontId="18" fillId="7" borderId="11" xfId="0" applyNumberFormat="1" applyFont="1" applyFill="1" applyBorder="1" applyAlignment="1">
      <alignment horizontal="center" vertical="center" wrapText="1"/>
    </xf>
    <xf numFmtId="4" fontId="18" fillId="7" borderId="22" xfId="0" applyNumberFormat="1" applyFont="1" applyFill="1" applyBorder="1" applyAlignment="1">
      <alignment horizontal="center" vertical="center" wrapText="1"/>
    </xf>
    <xf numFmtId="4" fontId="18" fillId="7" borderId="38" xfId="0" applyNumberFormat="1" applyFont="1" applyFill="1" applyBorder="1" applyAlignment="1">
      <alignment horizontal="center" vertical="center" wrapText="1"/>
    </xf>
    <xf numFmtId="4" fontId="18" fillId="7" borderId="47" xfId="0" applyNumberFormat="1" applyFont="1" applyFill="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vertical="center" wrapText="1"/>
    </xf>
    <xf numFmtId="0" fontId="8" fillId="8"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8" fillId="9" borderId="1" xfId="0" applyFont="1" applyFill="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8" fillId="8" borderId="57" xfId="0" applyFont="1" applyFill="1" applyBorder="1" applyAlignment="1">
      <alignment horizontal="center" vertical="center" wrapText="1"/>
    </xf>
    <xf numFmtId="0" fontId="8" fillId="9" borderId="57" xfId="0" applyFont="1" applyFill="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15" fillId="0" borderId="60" xfId="0" applyFont="1" applyBorder="1" applyAlignment="1">
      <alignment horizontal="left" vertical="center" wrapText="1"/>
    </xf>
    <xf numFmtId="0" fontId="8" fillId="8" borderId="60" xfId="0" applyFont="1" applyFill="1" applyBorder="1" applyAlignment="1">
      <alignment horizontal="center" vertical="center" wrapText="1"/>
    </xf>
    <xf numFmtId="0" fontId="8" fillId="9" borderId="6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0" borderId="62" xfId="0" applyFont="1" applyBorder="1" applyAlignment="1">
      <alignment horizontal="center" vertical="center" wrapText="1"/>
    </xf>
    <xf numFmtId="0" fontId="8" fillId="0" borderId="6" xfId="0" applyFont="1" applyBorder="1" applyAlignment="1">
      <alignment horizontal="center" vertical="center" wrapText="1"/>
    </xf>
    <xf numFmtId="0" fontId="15" fillId="0" borderId="6" xfId="0" applyFont="1" applyBorder="1" applyAlignment="1">
      <alignment horizontal="left" vertical="center" wrapText="1"/>
    </xf>
    <xf numFmtId="0" fontId="8" fillId="10" borderId="6" xfId="0" applyFont="1" applyFill="1" applyBorder="1" applyAlignment="1">
      <alignment horizontal="center" vertical="center" wrapText="1"/>
    </xf>
    <xf numFmtId="0" fontId="8" fillId="9" borderId="63" xfId="0" applyFont="1" applyFill="1" applyBorder="1" applyAlignment="1">
      <alignment horizontal="center" vertical="center" wrapText="1"/>
    </xf>
    <xf numFmtId="0" fontId="8" fillId="0" borderId="45" xfId="0" applyFont="1" applyBorder="1" applyAlignment="1">
      <alignment horizontal="center" vertical="center" wrapText="1"/>
    </xf>
    <xf numFmtId="0" fontId="8" fillId="0" borderId="12" xfId="0" applyFont="1" applyBorder="1" applyAlignment="1">
      <alignment horizontal="center" vertical="center" wrapText="1"/>
    </xf>
    <xf numFmtId="0" fontId="15" fillId="0" borderId="12" xfId="0" applyFont="1" applyBorder="1" applyAlignment="1">
      <alignment horizontal="left" vertical="center" wrapText="1"/>
    </xf>
    <xf numFmtId="0" fontId="8" fillId="8" borderId="12"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0" borderId="64"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15" fillId="0" borderId="66" xfId="0" applyFont="1" applyBorder="1" applyAlignment="1">
      <alignment horizontal="left" vertical="center" wrapText="1"/>
    </xf>
    <xf numFmtId="0" fontId="8" fillId="8" borderId="66" xfId="0" applyFont="1" applyFill="1" applyBorder="1" applyAlignment="1">
      <alignment horizontal="center" vertical="center" wrapText="1"/>
    </xf>
    <xf numFmtId="0" fontId="8" fillId="9" borderId="66" xfId="0" applyFont="1" applyFill="1" applyBorder="1" applyAlignment="1">
      <alignment horizontal="center" vertical="center" wrapText="1"/>
    </xf>
    <xf numFmtId="0" fontId="8" fillId="0" borderId="67" xfId="0" applyFont="1" applyBorder="1" applyAlignment="1">
      <alignment horizontal="center" vertical="center" wrapText="1"/>
    </xf>
    <xf numFmtId="0" fontId="8" fillId="8" borderId="6" xfId="0" applyFont="1" applyFill="1" applyBorder="1" applyAlignment="1">
      <alignment horizontal="center" vertical="center" wrapText="1"/>
    </xf>
    <xf numFmtId="0" fontId="15" fillId="9" borderId="6" xfId="0" applyFont="1" applyFill="1" applyBorder="1" applyAlignment="1">
      <alignment horizontal="left" vertical="center" wrapText="1"/>
    </xf>
    <xf numFmtId="0" fontId="8" fillId="0" borderId="63" xfId="0" applyFont="1" applyBorder="1" applyAlignment="1">
      <alignment horizontal="center" vertical="center" wrapText="1"/>
    </xf>
    <xf numFmtId="0" fontId="8" fillId="3" borderId="5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5" fillId="0" borderId="57" xfId="0" applyFont="1" applyBorder="1" applyAlignment="1">
      <alignment horizontal="left" vertical="center" wrapText="1"/>
    </xf>
    <xf numFmtId="0" fontId="8" fillId="0" borderId="61" xfId="0" applyFont="1" applyBorder="1" applyAlignment="1">
      <alignment horizontal="center" vertical="center" wrapText="1"/>
    </xf>
    <xf numFmtId="0" fontId="15" fillId="9" borderId="1" xfId="0" applyFont="1" applyFill="1" applyBorder="1" applyAlignment="1">
      <alignment horizontal="left" vertical="center" wrapText="1"/>
    </xf>
    <xf numFmtId="0" fontId="19" fillId="9" borderId="1"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15" fillId="8" borderId="1" xfId="0" applyFont="1" applyFill="1" applyBorder="1" applyAlignment="1">
      <alignment horizontal="left" vertical="center" wrapText="1"/>
    </xf>
    <xf numFmtId="0" fontId="8" fillId="8" borderId="59" xfId="0" applyFont="1" applyFill="1" applyBorder="1" applyAlignment="1">
      <alignment horizontal="center" vertical="center" wrapText="1"/>
    </xf>
    <xf numFmtId="0" fontId="8" fillId="9" borderId="56" xfId="0" applyFont="1" applyFill="1" applyBorder="1" applyAlignment="1">
      <alignment horizontal="center" vertical="center" wrapText="1"/>
    </xf>
    <xf numFmtId="0" fontId="15" fillId="0" borderId="13" xfId="0" applyFont="1" applyBorder="1" applyAlignment="1">
      <alignment horizontal="left" vertical="center" wrapText="1"/>
    </xf>
    <xf numFmtId="0" fontId="8" fillId="0" borderId="13" xfId="0" applyFont="1" applyBorder="1" applyAlignment="1">
      <alignment horizontal="center" vertical="center" wrapText="1"/>
    </xf>
    <xf numFmtId="44" fontId="8" fillId="0" borderId="0" xfId="2" applyFont="1" applyAlignment="1">
      <alignment horizontal="center" vertical="center" wrapText="1"/>
    </xf>
    <xf numFmtId="44" fontId="8" fillId="0" borderId="0" xfId="0" applyNumberFormat="1" applyFont="1" applyAlignment="1">
      <alignment horizontal="center" vertical="center" wrapText="1"/>
    </xf>
    <xf numFmtId="0" fontId="8" fillId="9" borderId="6"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8" fillId="8" borderId="62"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8" fillId="0" borderId="76" xfId="0" applyFont="1" applyBorder="1" applyAlignment="1">
      <alignment horizontal="center" vertical="center" wrapText="1"/>
    </xf>
    <xf numFmtId="0" fontId="8" fillId="0" borderId="77" xfId="0" applyFont="1" applyBorder="1" applyAlignment="1">
      <alignment horizontal="center" vertical="center" wrapText="1"/>
    </xf>
    <xf numFmtId="0" fontId="8" fillId="8" borderId="77" xfId="0" applyFont="1" applyFill="1" applyBorder="1" applyAlignment="1">
      <alignment horizontal="center" vertical="center" wrapText="1"/>
    </xf>
    <xf numFmtId="0" fontId="15" fillId="9" borderId="77" xfId="0" applyFont="1" applyFill="1" applyBorder="1" applyAlignment="1">
      <alignment horizontal="left" vertical="center" wrapText="1"/>
    </xf>
    <xf numFmtId="0" fontId="8" fillId="0" borderId="78" xfId="0" applyFont="1" applyBorder="1" applyAlignment="1">
      <alignment horizontal="center" vertical="center" wrapText="1"/>
    </xf>
    <xf numFmtId="0" fontId="15" fillId="3" borderId="77" xfId="0" applyFont="1" applyFill="1" applyBorder="1" applyAlignment="1">
      <alignment horizontal="left" vertical="center" wrapText="1"/>
    </xf>
    <xf numFmtId="0" fontId="8" fillId="3" borderId="77" xfId="0" applyFont="1" applyFill="1" applyBorder="1" applyAlignment="1">
      <alignment horizontal="center" vertical="center" wrapText="1"/>
    </xf>
    <xf numFmtId="0" fontId="17" fillId="12" borderId="31"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3" borderId="5" xfId="0" applyFont="1" applyFill="1" applyBorder="1" applyAlignment="1">
      <alignment horizontal="center" vertical="center" wrapText="1"/>
    </xf>
    <xf numFmtId="4" fontId="17" fillId="12" borderId="5" xfId="0" applyNumberFormat="1" applyFont="1" applyFill="1" applyBorder="1" applyAlignment="1">
      <alignment horizontal="center" vertical="center" wrapText="1"/>
    </xf>
    <xf numFmtId="4" fontId="10" fillId="12" borderId="5" xfId="0" applyNumberFormat="1" applyFont="1" applyFill="1" applyBorder="1" applyAlignment="1">
      <alignment horizontal="center" vertical="center" wrapText="1"/>
    </xf>
    <xf numFmtId="49" fontId="17" fillId="12" borderId="5" xfId="0" applyNumberFormat="1" applyFont="1" applyFill="1" applyBorder="1" applyAlignment="1">
      <alignment horizontal="center" vertical="center" wrapText="1"/>
    </xf>
    <xf numFmtId="0" fontId="10" fillId="12" borderId="5" xfId="0" applyFont="1" applyFill="1" applyBorder="1" applyAlignment="1">
      <alignment horizontal="center" vertical="center" wrapText="1"/>
    </xf>
    <xf numFmtId="0" fontId="17" fillId="12" borderId="32" xfId="0" applyFont="1" applyFill="1" applyBorder="1" applyAlignment="1">
      <alignment horizontal="center" vertical="center" wrapText="1"/>
    </xf>
    <xf numFmtId="0" fontId="17" fillId="12" borderId="51" xfId="0" applyFont="1" applyFill="1" applyBorder="1" applyAlignment="1">
      <alignment horizontal="center" vertical="center" wrapText="1"/>
    </xf>
    <xf numFmtId="0" fontId="17" fillId="12" borderId="52" xfId="0" applyFont="1" applyFill="1" applyBorder="1" applyAlignment="1">
      <alignment horizontal="center" vertical="center" wrapText="1"/>
    </xf>
    <xf numFmtId="0" fontId="17" fillId="13" borderId="52" xfId="0" applyFont="1" applyFill="1" applyBorder="1" applyAlignment="1">
      <alignment horizontal="center" vertical="center" wrapText="1"/>
    </xf>
    <xf numFmtId="4" fontId="17" fillId="12" borderId="52" xfId="0" applyNumberFormat="1" applyFont="1" applyFill="1" applyBorder="1" applyAlignment="1">
      <alignment horizontal="center" vertical="center" wrapText="1"/>
    </xf>
    <xf numFmtId="4" fontId="10" fillId="12" borderId="52" xfId="0" applyNumberFormat="1" applyFont="1" applyFill="1" applyBorder="1" applyAlignment="1">
      <alignment horizontal="center" vertical="center" wrapText="1"/>
    </xf>
    <xf numFmtId="49" fontId="17" fillId="12" borderId="52" xfId="0" applyNumberFormat="1" applyFont="1" applyFill="1" applyBorder="1" applyAlignment="1">
      <alignment horizontal="center" vertical="center" wrapText="1"/>
    </xf>
    <xf numFmtId="0" fontId="10" fillId="12" borderId="52"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4" borderId="48" xfId="0" applyFont="1" applyFill="1" applyBorder="1" applyAlignment="1">
      <alignment horizontal="center" vertical="center" wrapText="1"/>
    </xf>
    <xf numFmtId="0" fontId="17" fillId="14" borderId="42" xfId="0" applyFont="1" applyFill="1" applyBorder="1" applyAlignment="1">
      <alignment horizontal="center" vertical="center" wrapText="1"/>
    </xf>
    <xf numFmtId="4" fontId="17" fillId="14" borderId="42" xfId="0" applyNumberFormat="1" applyFont="1" applyFill="1" applyBorder="1" applyAlignment="1">
      <alignment horizontal="center" vertical="center" wrapText="1"/>
    </xf>
    <xf numFmtId="4" fontId="10" fillId="14" borderId="42" xfId="0" applyNumberFormat="1" applyFont="1" applyFill="1" applyBorder="1" applyAlignment="1">
      <alignment horizontal="center" vertical="center" wrapText="1"/>
    </xf>
    <xf numFmtId="14" fontId="17" fillId="14" borderId="42" xfId="0" applyNumberFormat="1" applyFont="1" applyFill="1" applyBorder="1" applyAlignment="1">
      <alignment horizontal="center" vertical="center" wrapText="1"/>
    </xf>
    <xf numFmtId="0" fontId="10" fillId="14" borderId="42" xfId="0" applyFont="1" applyFill="1" applyBorder="1" applyAlignment="1">
      <alignment horizontal="center" vertical="center" wrapText="1"/>
    </xf>
    <xf numFmtId="0" fontId="17" fillId="14" borderId="49" xfId="0" applyFont="1" applyFill="1" applyBorder="1" applyAlignment="1">
      <alignment horizontal="center" vertical="center" wrapText="1"/>
    </xf>
    <xf numFmtId="0" fontId="17" fillId="12" borderId="39" xfId="0" applyFont="1" applyFill="1" applyBorder="1" applyAlignment="1">
      <alignment horizontal="center" vertical="center" wrapText="1"/>
    </xf>
    <xf numFmtId="0" fontId="17" fillId="12" borderId="40" xfId="0" applyFont="1" applyFill="1" applyBorder="1" applyAlignment="1">
      <alignment horizontal="center" vertical="center" wrapText="1"/>
    </xf>
    <xf numFmtId="0" fontId="17" fillId="13" borderId="40" xfId="0" applyFont="1" applyFill="1" applyBorder="1" applyAlignment="1">
      <alignment horizontal="center" vertical="center" wrapText="1"/>
    </xf>
    <xf numFmtId="4" fontId="17" fillId="12" borderId="40" xfId="0" applyNumberFormat="1" applyFont="1" applyFill="1" applyBorder="1" applyAlignment="1">
      <alignment horizontal="center" vertical="center" wrapText="1"/>
    </xf>
    <xf numFmtId="4" fontId="10" fillId="12" borderId="40" xfId="0" applyNumberFormat="1" applyFont="1" applyFill="1" applyBorder="1" applyAlignment="1">
      <alignment horizontal="center" vertical="center" wrapText="1"/>
    </xf>
    <xf numFmtId="49" fontId="17" fillId="12" borderId="40" xfId="0" applyNumberFormat="1" applyFont="1" applyFill="1" applyBorder="1" applyAlignment="1">
      <alignment horizontal="center" vertical="center" wrapText="1"/>
    </xf>
    <xf numFmtId="0" fontId="10" fillId="12" borderId="40" xfId="0" applyFont="1" applyFill="1" applyBorder="1" applyAlignment="1">
      <alignment horizontal="center" vertical="center" wrapText="1"/>
    </xf>
    <xf numFmtId="0" fontId="17" fillId="12" borderId="41" xfId="0" applyFont="1" applyFill="1" applyBorder="1" applyAlignment="1">
      <alignment horizontal="center" vertical="center" wrapText="1"/>
    </xf>
    <xf numFmtId="0" fontId="17" fillId="15" borderId="39" xfId="0" applyFont="1" applyFill="1" applyBorder="1" applyAlignment="1">
      <alignment horizontal="center" vertical="center" wrapText="1"/>
    </xf>
    <xf numFmtId="0" fontId="17" fillId="15" borderId="40" xfId="0" applyFont="1" applyFill="1" applyBorder="1" applyAlignment="1">
      <alignment horizontal="center" vertical="center" wrapText="1"/>
    </xf>
    <xf numFmtId="4" fontId="17" fillId="15" borderId="40" xfId="0" applyNumberFormat="1" applyFont="1" applyFill="1" applyBorder="1" applyAlignment="1">
      <alignment horizontal="center" vertical="center" wrapText="1"/>
    </xf>
    <xf numFmtId="4" fontId="10" fillId="15" borderId="40" xfId="0" applyNumberFormat="1" applyFont="1" applyFill="1" applyBorder="1" applyAlignment="1">
      <alignment horizontal="center" vertical="center" wrapText="1"/>
    </xf>
    <xf numFmtId="49" fontId="17" fillId="15" borderId="40" xfId="0" applyNumberFormat="1" applyFont="1" applyFill="1" applyBorder="1" applyAlignment="1">
      <alignment horizontal="center" vertical="center" wrapText="1"/>
    </xf>
    <xf numFmtId="0" fontId="10" fillId="15" borderId="40" xfId="0" applyFont="1" applyFill="1" applyBorder="1" applyAlignment="1">
      <alignment horizontal="center" vertical="center" wrapText="1"/>
    </xf>
    <xf numFmtId="0" fontId="17" fillId="15" borderId="41" xfId="0" applyFont="1" applyFill="1" applyBorder="1" applyAlignment="1">
      <alignment horizontal="center" vertical="center" wrapText="1"/>
    </xf>
    <xf numFmtId="0" fontId="17" fillId="15" borderId="31" xfId="0" applyFont="1" applyFill="1" applyBorder="1" applyAlignment="1">
      <alignment horizontal="center" vertical="center" wrapText="1"/>
    </xf>
    <xf numFmtId="0" fontId="17" fillId="15" borderId="5" xfId="0" applyFont="1" applyFill="1" applyBorder="1" applyAlignment="1">
      <alignment horizontal="center" vertical="center" wrapText="1"/>
    </xf>
    <xf numFmtId="4" fontId="17" fillId="15" borderId="5" xfId="0" applyNumberFormat="1" applyFont="1" applyFill="1" applyBorder="1" applyAlignment="1">
      <alignment horizontal="center" vertical="center" wrapText="1"/>
    </xf>
    <xf numFmtId="4" fontId="10" fillId="15" borderId="5" xfId="0" applyNumberFormat="1" applyFont="1" applyFill="1" applyBorder="1" applyAlignment="1">
      <alignment horizontal="center" vertical="center" wrapText="1"/>
    </xf>
    <xf numFmtId="49" fontId="17" fillId="15" borderId="5" xfId="0" applyNumberFormat="1" applyFont="1" applyFill="1" applyBorder="1" applyAlignment="1">
      <alignment horizontal="center" vertical="center" wrapText="1"/>
    </xf>
    <xf numFmtId="0" fontId="10" fillId="15" borderId="5" xfId="0" applyFont="1" applyFill="1" applyBorder="1" applyAlignment="1">
      <alignment horizontal="center" vertical="center" wrapText="1"/>
    </xf>
    <xf numFmtId="0" fontId="17" fillId="15" borderId="32" xfId="0" applyFont="1" applyFill="1" applyBorder="1" applyAlignment="1">
      <alignment horizontal="center" vertical="center" wrapText="1"/>
    </xf>
    <xf numFmtId="0" fontId="17" fillId="15" borderId="51" xfId="0" applyFont="1" applyFill="1" applyBorder="1" applyAlignment="1">
      <alignment horizontal="center" vertical="center" wrapText="1"/>
    </xf>
    <xf numFmtId="0" fontId="17" fillId="15" borderId="52" xfId="0" applyFont="1" applyFill="1" applyBorder="1" applyAlignment="1">
      <alignment horizontal="center" vertical="center" wrapText="1"/>
    </xf>
    <xf numFmtId="4" fontId="17" fillId="15" borderId="52" xfId="0" applyNumberFormat="1" applyFont="1" applyFill="1" applyBorder="1" applyAlignment="1">
      <alignment horizontal="center" vertical="center" wrapText="1"/>
    </xf>
    <xf numFmtId="4" fontId="10" fillId="15" borderId="52" xfId="0" applyNumberFormat="1" applyFont="1" applyFill="1" applyBorder="1" applyAlignment="1">
      <alignment horizontal="center" vertical="center" wrapText="1"/>
    </xf>
    <xf numFmtId="49" fontId="17" fillId="15" borderId="52" xfId="0" applyNumberFormat="1" applyFont="1" applyFill="1" applyBorder="1" applyAlignment="1">
      <alignment horizontal="center" vertical="center" wrapText="1"/>
    </xf>
    <xf numFmtId="0" fontId="10" fillId="15" borderId="52" xfId="0" applyFont="1" applyFill="1" applyBorder="1" applyAlignment="1">
      <alignment horizontal="center" vertical="center" wrapText="1"/>
    </xf>
    <xf numFmtId="0" fontId="17" fillId="15" borderId="53" xfId="0" applyFont="1" applyFill="1" applyBorder="1" applyAlignment="1">
      <alignment horizontal="center" vertical="center" wrapText="1"/>
    </xf>
    <xf numFmtId="0" fontId="17" fillId="14" borderId="31" xfId="0" applyFont="1" applyFill="1" applyBorder="1" applyAlignment="1">
      <alignment horizontal="center" vertical="center" wrapText="1"/>
    </xf>
    <xf numFmtId="0" fontId="17" fillId="14" borderId="5" xfId="0" applyFont="1" applyFill="1" applyBorder="1" applyAlignment="1">
      <alignment horizontal="center" vertical="center" wrapText="1"/>
    </xf>
    <xf numFmtId="0" fontId="10" fillId="14" borderId="5" xfId="0" applyFont="1" applyFill="1" applyBorder="1" applyAlignment="1">
      <alignment horizontal="center" vertical="center" wrapText="1"/>
    </xf>
    <xf numFmtId="4" fontId="17" fillId="14" borderId="5" xfId="0" applyNumberFormat="1" applyFont="1" applyFill="1" applyBorder="1" applyAlignment="1">
      <alignment horizontal="center" vertical="center" wrapText="1"/>
    </xf>
    <xf numFmtId="4" fontId="10" fillId="14" borderId="5" xfId="0" applyNumberFormat="1" applyFont="1" applyFill="1" applyBorder="1" applyAlignment="1">
      <alignment horizontal="center" vertical="center" wrapText="1"/>
    </xf>
    <xf numFmtId="49" fontId="17" fillId="14" borderId="5" xfId="0" applyNumberFormat="1" applyFont="1" applyFill="1" applyBorder="1" applyAlignment="1">
      <alignment horizontal="center" vertical="center" wrapText="1"/>
    </xf>
    <xf numFmtId="0" fontId="17" fillId="14" borderId="32" xfId="0" applyFont="1" applyFill="1" applyBorder="1" applyAlignment="1">
      <alignment horizontal="center" vertical="center" wrapText="1"/>
    </xf>
    <xf numFmtId="0" fontId="17" fillId="14" borderId="51" xfId="0" applyFont="1" applyFill="1" applyBorder="1" applyAlignment="1">
      <alignment horizontal="center" vertical="center" wrapText="1"/>
    </xf>
    <xf numFmtId="0" fontId="17" fillId="14" borderId="52" xfId="0" applyFont="1" applyFill="1" applyBorder="1" applyAlignment="1">
      <alignment horizontal="center" vertical="center" wrapText="1"/>
    </xf>
    <xf numFmtId="0" fontId="10" fillId="14" borderId="52" xfId="0" applyFont="1" applyFill="1" applyBorder="1" applyAlignment="1">
      <alignment horizontal="center" vertical="center" wrapText="1"/>
    </xf>
    <xf numFmtId="4" fontId="17" fillId="14" borderId="52" xfId="0" applyNumberFormat="1" applyFont="1" applyFill="1" applyBorder="1" applyAlignment="1">
      <alignment horizontal="center" vertical="center" wrapText="1"/>
    </xf>
    <xf numFmtId="4" fontId="10" fillId="14" borderId="52" xfId="0" applyNumberFormat="1" applyFont="1" applyFill="1" applyBorder="1" applyAlignment="1">
      <alignment horizontal="center" vertical="center" wrapText="1"/>
    </xf>
    <xf numFmtId="49" fontId="17" fillId="14" borderId="52" xfId="0" applyNumberFormat="1" applyFont="1" applyFill="1" applyBorder="1" applyAlignment="1">
      <alignment horizontal="center" vertical="center" wrapText="1"/>
    </xf>
    <xf numFmtId="0" fontId="17" fillId="14" borderId="53" xfId="0" applyFont="1" applyFill="1" applyBorder="1" applyAlignment="1">
      <alignment horizontal="center" vertical="center" wrapText="1"/>
    </xf>
    <xf numFmtId="0" fontId="21" fillId="14" borderId="5" xfId="0" applyFont="1" applyFill="1" applyBorder="1" applyAlignment="1">
      <alignment horizontal="center" vertical="center" wrapText="1"/>
    </xf>
    <xf numFmtId="4" fontId="17" fillId="14" borderId="5" xfId="2" applyNumberFormat="1" applyFont="1" applyFill="1" applyBorder="1" applyAlignment="1">
      <alignment horizontal="center" vertical="center" wrapText="1"/>
    </xf>
    <xf numFmtId="164" fontId="17" fillId="12" borderId="40" xfId="0" applyNumberFormat="1" applyFont="1" applyFill="1" applyBorder="1" applyAlignment="1">
      <alignment horizontal="center" vertical="center" wrapText="1"/>
    </xf>
    <xf numFmtId="0" fontId="20" fillId="12" borderId="5" xfId="0" applyFont="1" applyFill="1" applyBorder="1" applyAlignment="1">
      <alignment horizontal="center" vertical="center" wrapText="1"/>
    </xf>
    <xf numFmtId="164" fontId="17" fillId="12" borderId="5" xfId="0" applyNumberFormat="1" applyFont="1" applyFill="1" applyBorder="1" applyAlignment="1">
      <alignment horizontal="center" vertical="center" wrapText="1"/>
    </xf>
    <xf numFmtId="0" fontId="21" fillId="12" borderId="5" xfId="0" applyFont="1" applyFill="1" applyBorder="1" applyAlignment="1">
      <alignment horizontal="center" vertical="center" wrapText="1"/>
    </xf>
    <xf numFmtId="4" fontId="17" fillId="12" borderId="5" xfId="2" applyNumberFormat="1" applyFont="1" applyFill="1" applyBorder="1" applyAlignment="1">
      <alignment horizontal="center" vertical="center" wrapText="1"/>
    </xf>
    <xf numFmtId="0" fontId="17" fillId="12" borderId="33" xfId="0" applyFont="1" applyFill="1" applyBorder="1" applyAlignment="1">
      <alignment horizontal="center" vertical="center" wrapText="1"/>
    </xf>
    <xf numFmtId="0" fontId="17" fillId="12" borderId="69" xfId="0" applyFont="1" applyFill="1" applyBorder="1" applyAlignment="1">
      <alignment horizontal="center" vertical="center" wrapText="1"/>
    </xf>
    <xf numFmtId="0" fontId="10" fillId="12" borderId="34" xfId="0" applyFont="1" applyFill="1" applyBorder="1" applyAlignment="1">
      <alignment horizontal="center" vertical="center" wrapText="1"/>
    </xf>
    <xf numFmtId="0" fontId="23" fillId="12" borderId="34" xfId="0" applyFont="1" applyFill="1" applyBorder="1" applyAlignment="1">
      <alignment horizontal="center" vertical="center" wrapText="1"/>
    </xf>
    <xf numFmtId="4" fontId="17" fillId="12" borderId="34" xfId="0" applyNumberFormat="1" applyFont="1" applyFill="1" applyBorder="1" applyAlignment="1">
      <alignment horizontal="center" vertical="center" wrapText="1"/>
    </xf>
    <xf numFmtId="4" fontId="10" fillId="12" borderId="34" xfId="0" applyNumberFormat="1" applyFont="1" applyFill="1" applyBorder="1" applyAlignment="1">
      <alignment horizontal="center" vertical="center" wrapText="1"/>
    </xf>
    <xf numFmtId="49" fontId="20" fillId="12" borderId="34" xfId="0" applyNumberFormat="1" applyFont="1" applyFill="1" applyBorder="1" applyAlignment="1">
      <alignment horizontal="center" vertical="center" wrapText="1"/>
    </xf>
    <xf numFmtId="0" fontId="20" fillId="12" borderId="34" xfId="0" applyFont="1" applyFill="1" applyBorder="1" applyAlignment="1">
      <alignment horizontal="center" vertical="center" wrapText="1"/>
    </xf>
    <xf numFmtId="0" fontId="20" fillId="12" borderId="35" xfId="0" applyFont="1" applyFill="1" applyBorder="1" applyAlignment="1">
      <alignment horizontal="center" vertical="center" wrapText="1"/>
    </xf>
    <xf numFmtId="0" fontId="20" fillId="12" borderId="31" xfId="0" applyFont="1" applyFill="1" applyBorder="1" applyAlignment="1">
      <alignment horizontal="center" vertical="center" wrapText="1"/>
    </xf>
    <xf numFmtId="164" fontId="20" fillId="12" borderId="5" xfId="0" applyNumberFormat="1" applyFont="1" applyFill="1" applyBorder="1" applyAlignment="1">
      <alignment horizontal="center" vertical="center" wrapText="1"/>
    </xf>
    <xf numFmtId="49" fontId="20" fillId="12" borderId="5" xfId="0" applyNumberFormat="1" applyFont="1" applyFill="1" applyBorder="1" applyAlignment="1">
      <alignment horizontal="center" vertical="center" wrapText="1"/>
    </xf>
    <xf numFmtId="14" fontId="17" fillId="12" borderId="5" xfId="0" applyNumberFormat="1" applyFont="1" applyFill="1" applyBorder="1" applyAlignment="1">
      <alignment horizontal="center" vertical="center" wrapText="1"/>
    </xf>
    <xf numFmtId="14" fontId="17" fillId="14" borderId="5" xfId="0" applyNumberFormat="1" applyFont="1" applyFill="1" applyBorder="1" applyAlignment="1">
      <alignment horizontal="center" vertical="center" wrapText="1"/>
    </xf>
    <xf numFmtId="164" fontId="21" fillId="14" borderId="5" xfId="0" applyNumberFormat="1" applyFont="1" applyFill="1" applyBorder="1" applyAlignment="1">
      <alignment horizontal="center" vertical="center" wrapText="1"/>
    </xf>
    <xf numFmtId="14" fontId="21" fillId="14" borderId="5" xfId="0" applyNumberFormat="1" applyFont="1" applyFill="1" applyBorder="1" applyAlignment="1">
      <alignment horizontal="center" vertical="center" wrapText="1"/>
    </xf>
    <xf numFmtId="0" fontId="21" fillId="15" borderId="5" xfId="0" applyFont="1" applyFill="1" applyBorder="1" applyAlignment="1">
      <alignment horizontal="center" vertical="center" wrapText="1"/>
    </xf>
    <xf numFmtId="4" fontId="17" fillId="15" borderId="5" xfId="2" applyNumberFormat="1" applyFont="1" applyFill="1" applyBorder="1" applyAlignment="1">
      <alignment horizontal="center" vertical="center" wrapText="1"/>
    </xf>
    <xf numFmtId="14" fontId="17" fillId="15" borderId="5" xfId="0" applyNumberFormat="1" applyFont="1" applyFill="1" applyBorder="1" applyAlignment="1">
      <alignment horizontal="center" vertical="center" wrapText="1"/>
    </xf>
    <xf numFmtId="0" fontId="17" fillId="18" borderId="5" xfId="0" applyFont="1" applyFill="1" applyBorder="1" applyAlignment="1">
      <alignment horizontal="center" vertical="center" wrapText="1"/>
    </xf>
    <xf numFmtId="0" fontId="21" fillId="12" borderId="52" xfId="0" applyFont="1" applyFill="1" applyBorder="1" applyAlignment="1">
      <alignment horizontal="center" vertical="center" wrapText="1"/>
    </xf>
    <xf numFmtId="4" fontId="17" fillId="12" borderId="52" xfId="2" applyNumberFormat="1" applyFont="1" applyFill="1" applyBorder="1" applyAlignment="1">
      <alignment horizontal="center" vertical="center" wrapText="1"/>
    </xf>
    <xf numFmtId="14" fontId="17" fillId="12" borderId="52" xfId="0" applyNumberFormat="1" applyFont="1" applyFill="1" applyBorder="1" applyAlignment="1">
      <alignment horizontal="center" vertical="center" wrapText="1"/>
    </xf>
    <xf numFmtId="0" fontId="17" fillId="12" borderId="73" xfId="0" applyFont="1" applyFill="1" applyBorder="1" applyAlignment="1">
      <alignment horizontal="center" vertical="center" wrapText="1"/>
    </xf>
    <xf numFmtId="0" fontId="21" fillId="12" borderId="74" xfId="0" applyFont="1" applyFill="1" applyBorder="1" applyAlignment="1">
      <alignment horizontal="center" vertical="center" wrapText="1"/>
    </xf>
    <xf numFmtId="0" fontId="17" fillId="12" borderId="74" xfId="0" applyFont="1" applyFill="1" applyBorder="1" applyAlignment="1">
      <alignment horizontal="center" vertical="center" wrapText="1"/>
    </xf>
    <xf numFmtId="0" fontId="21" fillId="12" borderId="79" xfId="0" applyFont="1" applyFill="1" applyBorder="1" applyAlignment="1">
      <alignment horizontal="center" vertical="center" wrapText="1"/>
    </xf>
    <xf numFmtId="4" fontId="20" fillId="12" borderId="74" xfId="0" applyNumberFormat="1" applyFont="1" applyFill="1" applyBorder="1" applyAlignment="1">
      <alignment horizontal="center" vertical="center" wrapText="1"/>
    </xf>
    <xf numFmtId="4" fontId="23" fillId="12" borderId="80" xfId="0" applyNumberFormat="1" applyFont="1" applyFill="1" applyBorder="1" applyAlignment="1">
      <alignment horizontal="center" vertical="center" wrapText="1"/>
    </xf>
    <xf numFmtId="49" fontId="20" fillId="12" borderId="74" xfId="0" applyNumberFormat="1" applyFont="1" applyFill="1" applyBorder="1" applyAlignment="1">
      <alignment horizontal="center" vertical="center" wrapText="1"/>
    </xf>
    <xf numFmtId="0" fontId="20" fillId="12" borderId="75" xfId="0" applyFont="1" applyFill="1" applyBorder="1" applyAlignment="1">
      <alignment horizontal="center" vertical="center" wrapText="1"/>
    </xf>
    <xf numFmtId="0" fontId="8" fillId="16" borderId="1"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25" fillId="17" borderId="1" xfId="0" applyFont="1" applyFill="1" applyBorder="1" applyAlignment="1">
      <alignment horizontal="center" vertical="center" wrapText="1"/>
    </xf>
    <xf numFmtId="0" fontId="17" fillId="15" borderId="1" xfId="0" applyFont="1" applyFill="1" applyBorder="1" applyAlignment="1">
      <alignment horizontal="center" vertical="center" wrapText="1"/>
    </xf>
    <xf numFmtId="44" fontId="26" fillId="0" borderId="0" xfId="2" applyFont="1" applyAlignment="1">
      <alignment horizontal="center" vertical="center" wrapText="1"/>
    </xf>
    <xf numFmtId="0" fontId="17" fillId="19" borderId="51" xfId="0" applyFont="1" applyFill="1" applyBorder="1" applyAlignment="1">
      <alignment horizontal="center" vertical="center" wrapText="1"/>
    </xf>
    <xf numFmtId="0" fontId="17" fillId="19" borderId="52" xfId="0" applyFont="1" applyFill="1" applyBorder="1" applyAlignment="1">
      <alignment horizontal="center" vertical="center" wrapText="1"/>
    </xf>
    <xf numFmtId="0" fontId="17" fillId="20" borderId="5" xfId="0" applyFont="1" applyFill="1" applyBorder="1" applyAlignment="1">
      <alignment horizontal="center" vertical="center" wrapText="1"/>
    </xf>
    <xf numFmtId="4" fontId="17" fillId="19" borderId="5" xfId="0" applyNumberFormat="1" applyFont="1" applyFill="1" applyBorder="1" applyAlignment="1">
      <alignment horizontal="center" vertical="center" wrapText="1"/>
    </xf>
    <xf numFmtId="4" fontId="10" fillId="19" borderId="5" xfId="0" applyNumberFormat="1" applyFont="1" applyFill="1" applyBorder="1" applyAlignment="1">
      <alignment horizontal="center" vertical="center" wrapText="1"/>
    </xf>
    <xf numFmtId="49" fontId="17" fillId="19" borderId="52" xfId="0" applyNumberFormat="1" applyFont="1" applyFill="1" applyBorder="1" applyAlignment="1">
      <alignment horizontal="center" vertical="center" wrapText="1"/>
    </xf>
    <xf numFmtId="0" fontId="10" fillId="19" borderId="5" xfId="0" applyFont="1" applyFill="1" applyBorder="1" applyAlignment="1">
      <alignment horizontal="center" vertical="center" wrapText="1"/>
    </xf>
    <xf numFmtId="0" fontId="17" fillId="19" borderId="53" xfId="0" applyFont="1" applyFill="1" applyBorder="1" applyAlignment="1">
      <alignment horizontal="center" vertical="center" wrapText="1"/>
    </xf>
    <xf numFmtId="0" fontId="17" fillId="19" borderId="73" xfId="0" applyFont="1" applyFill="1" applyBorder="1" applyAlignment="1">
      <alignment horizontal="center" vertical="center" wrapText="1"/>
    </xf>
    <xf numFmtId="0" fontId="21" fillId="19" borderId="74" xfId="0" applyFont="1" applyFill="1" applyBorder="1" applyAlignment="1">
      <alignment horizontal="center" vertical="center" wrapText="1"/>
    </xf>
    <xf numFmtId="0" fontId="17" fillId="19" borderId="74" xfId="0" applyFont="1" applyFill="1" applyBorder="1" applyAlignment="1">
      <alignment horizontal="center" vertical="center" wrapText="1"/>
    </xf>
    <xf numFmtId="0" fontId="21" fillId="19" borderId="79" xfId="0" applyFont="1" applyFill="1" applyBorder="1" applyAlignment="1">
      <alignment horizontal="center" vertical="center" wrapText="1"/>
    </xf>
    <xf numFmtId="4" fontId="20" fillId="19" borderId="74" xfId="0" applyNumberFormat="1" applyFont="1" applyFill="1" applyBorder="1" applyAlignment="1">
      <alignment horizontal="center" vertical="center" wrapText="1"/>
    </xf>
    <xf numFmtId="4" fontId="23" fillId="19" borderId="80" xfId="0" applyNumberFormat="1" applyFont="1" applyFill="1" applyBorder="1" applyAlignment="1">
      <alignment horizontal="center" vertical="center" wrapText="1"/>
    </xf>
    <xf numFmtId="49" fontId="20" fillId="19" borderId="74" xfId="0" applyNumberFormat="1" applyFont="1" applyFill="1" applyBorder="1" applyAlignment="1">
      <alignment horizontal="center" vertical="center" wrapText="1"/>
    </xf>
    <xf numFmtId="0" fontId="10" fillId="19" borderId="34" xfId="0" applyFont="1" applyFill="1" applyBorder="1" applyAlignment="1">
      <alignment horizontal="center" vertical="center" wrapText="1"/>
    </xf>
    <xf numFmtId="4" fontId="17" fillId="19" borderId="34" xfId="0" applyNumberFormat="1" applyFont="1" applyFill="1" applyBorder="1" applyAlignment="1">
      <alignment horizontal="center" vertical="center" wrapText="1"/>
    </xf>
    <xf numFmtId="0" fontId="20" fillId="19" borderId="75" xfId="0" applyFont="1" applyFill="1" applyBorder="1" applyAlignment="1">
      <alignment horizontal="center" vertical="center" wrapText="1"/>
    </xf>
    <xf numFmtId="0" fontId="15" fillId="0" borderId="0" xfId="0" applyFont="1" applyAlignment="1">
      <alignment horizontal="left" vertical="center" wrapText="1"/>
    </xf>
    <xf numFmtId="0" fontId="15" fillId="3" borderId="1" xfId="0" applyFont="1" applyFill="1" applyBorder="1" applyAlignment="1">
      <alignment horizontal="left" vertical="center" wrapText="1"/>
    </xf>
    <xf numFmtId="0" fontId="8" fillId="8" borderId="54" xfId="0" applyFont="1" applyFill="1" applyBorder="1" applyAlignment="1">
      <alignment horizontal="center" vertical="center" wrapText="1"/>
    </xf>
    <xf numFmtId="0" fontId="15" fillId="3" borderId="57" xfId="0" applyFont="1" applyFill="1" applyBorder="1" applyAlignment="1">
      <alignment horizontal="left" vertical="center" wrapText="1"/>
    </xf>
    <xf numFmtId="44" fontId="26" fillId="0" borderId="0" xfId="0" applyNumberFormat="1"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44" fontId="26" fillId="21" borderId="0" xfId="2" applyFont="1" applyFill="1" applyAlignment="1">
      <alignment horizontal="center" vertical="center" wrapText="1"/>
    </xf>
    <xf numFmtId="0" fontId="8" fillId="3" borderId="6" xfId="0" applyFont="1" applyFill="1" applyBorder="1" applyAlignment="1">
      <alignment horizontal="center" vertical="center" wrapText="1"/>
    </xf>
    <xf numFmtId="0" fontId="15" fillId="3" borderId="6" xfId="0" applyFont="1" applyFill="1" applyBorder="1" applyAlignment="1">
      <alignment horizontal="left" vertical="center" wrapText="1"/>
    </xf>
    <xf numFmtId="0" fontId="8" fillId="0" borderId="2" xfId="0" applyFont="1" applyBorder="1" applyAlignment="1">
      <alignment horizontal="center" vertical="center" wrapText="1"/>
    </xf>
    <xf numFmtId="44" fontId="26" fillId="0" borderId="11" xfId="0" applyNumberFormat="1" applyFont="1" applyBorder="1" applyAlignment="1">
      <alignment horizontal="center" vertical="center" wrapText="1"/>
    </xf>
    <xf numFmtId="0" fontId="17" fillId="19" borderId="1" xfId="0" applyFont="1" applyFill="1" applyBorder="1" applyAlignment="1">
      <alignment horizontal="center" vertical="center" wrapText="1"/>
    </xf>
    <xf numFmtId="4" fontId="8" fillId="0" borderId="0" xfId="0" applyNumberFormat="1" applyFont="1" applyAlignment="1">
      <alignment horizontal="center" vertical="center" wrapText="1"/>
    </xf>
    <xf numFmtId="0" fontId="8" fillId="0" borderId="0" xfId="0" applyFont="1" applyAlignment="1">
      <alignment horizontal="left" vertical="center" wrapText="1"/>
    </xf>
    <xf numFmtId="0" fontId="9" fillId="4" borderId="0" xfId="0" applyFont="1" applyFill="1" applyAlignment="1">
      <alignment horizontal="center" vertical="center" wrapText="1"/>
    </xf>
    <xf numFmtId="0" fontId="6" fillId="3" borderId="0" xfId="1" applyFont="1" applyFill="1" applyAlignment="1">
      <alignment horizontal="center" vertical="center" wrapText="1"/>
    </xf>
    <xf numFmtId="0" fontId="6" fillId="3" borderId="2"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3" xfId="1" applyFont="1" applyFill="1" applyBorder="1" applyAlignment="1">
      <alignment horizontal="center" vertical="center" wrapText="1"/>
    </xf>
    <xf numFmtId="17" fontId="12" fillId="6" borderId="59" xfId="0" applyNumberFormat="1" applyFont="1" applyFill="1" applyBorder="1" applyAlignment="1">
      <alignment horizontal="center" vertical="center" wrapText="1"/>
    </xf>
    <xf numFmtId="17" fontId="12" fillId="6" borderId="54" xfId="0" applyNumberFormat="1"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29" xfId="0" applyFont="1" applyFill="1" applyBorder="1" applyAlignment="1">
      <alignment horizontal="center" vertical="center" wrapText="1"/>
    </xf>
    <xf numFmtId="0" fontId="12" fillId="6" borderId="24"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5" borderId="24"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6" borderId="25" xfId="0" applyFont="1" applyFill="1" applyBorder="1" applyAlignment="1">
      <alignment horizontal="center" vertical="center" wrapText="1"/>
    </xf>
    <xf numFmtId="0" fontId="12" fillId="6" borderId="26"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6" borderId="30" xfId="0" applyFont="1" applyFill="1" applyBorder="1" applyAlignment="1">
      <alignment horizontal="center" vertical="center" wrapText="1"/>
    </xf>
    <xf numFmtId="17" fontId="12" fillId="6" borderId="60" xfId="0" applyNumberFormat="1" applyFont="1" applyFill="1" applyBorder="1" applyAlignment="1">
      <alignment horizontal="center" vertical="center" wrapText="1"/>
    </xf>
    <xf numFmtId="17" fontId="12" fillId="6" borderId="1" xfId="0" applyNumberFormat="1" applyFont="1" applyFill="1" applyBorder="1" applyAlignment="1">
      <alignment horizontal="center" vertical="center" wrapText="1"/>
    </xf>
    <xf numFmtId="0" fontId="12" fillId="6" borderId="1" xfId="0" applyFont="1" applyFill="1" applyBorder="1" applyAlignment="1">
      <alignment horizontal="center" vertical="center" wrapText="1"/>
    </xf>
    <xf numFmtId="0" fontId="21" fillId="0" borderId="60" xfId="0" applyFont="1" applyBorder="1" applyAlignment="1">
      <alignment horizontal="left"/>
    </xf>
    <xf numFmtId="0" fontId="21" fillId="0" borderId="61" xfId="0" applyFont="1" applyBorder="1" applyAlignment="1">
      <alignment horizontal="left"/>
    </xf>
    <xf numFmtId="17" fontId="12" fillId="6" borderId="61" xfId="0" applyNumberFormat="1" applyFont="1" applyFill="1" applyBorder="1" applyAlignment="1">
      <alignment horizontal="center" vertical="center" wrapText="1"/>
    </xf>
    <xf numFmtId="0" fontId="12" fillId="6" borderId="55"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8" fillId="7" borderId="20" xfId="0" applyFont="1" applyFill="1" applyBorder="1" applyAlignment="1">
      <alignment horizontal="center" vertical="center" wrapText="1"/>
    </xf>
    <xf numFmtId="0" fontId="18" fillId="7" borderId="21" xfId="0" applyFont="1" applyFill="1" applyBorder="1" applyAlignment="1">
      <alignment horizontal="center" vertical="center" wrapText="1"/>
    </xf>
    <xf numFmtId="4" fontId="19" fillId="7" borderId="19" xfId="0" applyNumberFormat="1" applyFont="1" applyFill="1" applyBorder="1" applyAlignment="1">
      <alignment horizontal="center" vertical="center" wrapText="1"/>
    </xf>
    <xf numFmtId="4" fontId="19" fillId="7" borderId="20" xfId="0" applyNumberFormat="1" applyFont="1" applyFill="1" applyBorder="1" applyAlignment="1">
      <alignment horizontal="center" vertical="center" wrapText="1"/>
    </xf>
    <xf numFmtId="4" fontId="19" fillId="7" borderId="21" xfId="0" applyNumberFormat="1" applyFont="1" applyFill="1" applyBorder="1" applyAlignment="1">
      <alignment horizontal="center" vertical="center" wrapText="1"/>
    </xf>
    <xf numFmtId="0" fontId="8" fillId="7" borderId="54"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55"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8" fillId="7" borderId="10" xfId="0" applyFont="1" applyFill="1" applyBorder="1" applyAlignment="1">
      <alignment horizontal="center" vertical="center" wrapText="1"/>
    </xf>
    <xf numFmtId="4" fontId="19" fillId="7" borderId="8" xfId="0" applyNumberFormat="1" applyFont="1" applyFill="1" applyBorder="1" applyAlignment="1">
      <alignment horizontal="center" vertical="center" wrapText="1"/>
    </xf>
    <xf numFmtId="4" fontId="19" fillId="7" borderId="9" xfId="0" applyNumberFormat="1" applyFont="1" applyFill="1" applyBorder="1" applyAlignment="1">
      <alignment horizontal="center" vertical="center" wrapText="1"/>
    </xf>
    <xf numFmtId="4" fontId="19" fillId="7" borderId="10" xfId="0" applyNumberFormat="1" applyFont="1" applyFill="1" applyBorder="1" applyAlignment="1">
      <alignment horizontal="center" vertical="center" wrapText="1"/>
    </xf>
    <xf numFmtId="0" fontId="18" fillId="7" borderId="45"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18" fillId="7" borderId="46" xfId="0" applyFont="1" applyFill="1" applyBorder="1" applyAlignment="1">
      <alignment horizontal="center" vertical="center" wrapText="1"/>
    </xf>
    <xf numFmtId="4" fontId="18" fillId="7" borderId="0" xfId="0" applyNumberFormat="1" applyFont="1" applyFill="1" applyAlignment="1">
      <alignment horizontal="center" vertical="center" wrapText="1"/>
    </xf>
    <xf numFmtId="4" fontId="18" fillId="7" borderId="44" xfId="0" applyNumberFormat="1" applyFont="1" applyFill="1" applyBorder="1" applyAlignment="1">
      <alignment horizontal="center" vertical="center" wrapText="1"/>
    </xf>
    <xf numFmtId="0" fontId="18" fillId="7" borderId="36"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18" fillId="7" borderId="50" xfId="0" applyFont="1" applyFill="1" applyBorder="1" applyAlignment="1">
      <alignment horizontal="center" vertical="center" wrapText="1"/>
    </xf>
    <xf numFmtId="4" fontId="18" fillId="7" borderId="13" xfId="0" applyNumberFormat="1" applyFont="1" applyFill="1" applyBorder="1" applyAlignment="1">
      <alignment horizontal="center" vertical="center" wrapText="1"/>
    </xf>
    <xf numFmtId="4" fontId="18" fillId="7" borderId="43" xfId="0" applyNumberFormat="1" applyFont="1" applyFill="1" applyBorder="1" applyAlignment="1">
      <alignment horizontal="center" vertical="center" wrapText="1"/>
    </xf>
    <xf numFmtId="0" fontId="8" fillId="0" borderId="0" xfId="0" applyFont="1" applyAlignment="1">
      <alignment horizontal="center" vertical="center" wrapText="1"/>
    </xf>
    <xf numFmtId="0" fontId="21" fillId="0" borderId="57" xfId="0" applyFont="1" applyBorder="1" applyAlignment="1">
      <alignment horizontal="left"/>
    </xf>
    <xf numFmtId="0" fontId="21" fillId="0" borderId="58" xfId="0" applyFont="1" applyBorder="1" applyAlignment="1">
      <alignment horizontal="left"/>
    </xf>
    <xf numFmtId="0" fontId="19" fillId="7" borderId="9"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8" fillId="7" borderId="15" xfId="0" applyFont="1" applyFill="1" applyBorder="1" applyAlignment="1">
      <alignment horizontal="center" vertical="center" wrapText="1"/>
    </xf>
    <xf numFmtId="0" fontId="18" fillId="7" borderId="16" xfId="0" applyFont="1" applyFill="1" applyBorder="1" applyAlignment="1">
      <alignment horizontal="center" vertical="center" wrapText="1"/>
    </xf>
    <xf numFmtId="4" fontId="19" fillId="7" borderId="17" xfId="0" applyNumberFormat="1" applyFont="1" applyFill="1" applyBorder="1" applyAlignment="1">
      <alignment horizontal="center" vertical="center" wrapText="1"/>
    </xf>
    <xf numFmtId="4" fontId="19" fillId="7" borderId="15" xfId="0" applyNumberFormat="1" applyFont="1" applyFill="1" applyBorder="1" applyAlignment="1">
      <alignment horizontal="center" vertical="center" wrapText="1"/>
    </xf>
    <xf numFmtId="4" fontId="19" fillId="7" borderId="18" xfId="0" applyNumberFormat="1"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0" xfId="0" applyFont="1" applyFill="1" applyBorder="1" applyAlignment="1">
      <alignment horizontal="center" vertical="center" wrapText="1"/>
    </xf>
    <xf numFmtId="17" fontId="12" fillId="6" borderId="24" xfId="0" applyNumberFormat="1" applyFont="1" applyFill="1" applyBorder="1" applyAlignment="1">
      <alignment horizontal="center" vertical="center" wrapText="1"/>
    </xf>
    <xf numFmtId="17" fontId="12" fillId="6" borderId="71" xfId="0" applyNumberFormat="1" applyFont="1" applyFill="1" applyBorder="1" applyAlignment="1">
      <alignment horizontal="center" vertical="center" wrapText="1"/>
    </xf>
    <xf numFmtId="0" fontId="12" fillId="6" borderId="71" xfId="0" applyFont="1" applyFill="1" applyBorder="1" applyAlignment="1">
      <alignment horizontal="center" vertical="center" wrapText="1"/>
    </xf>
    <xf numFmtId="17" fontId="12" fillId="6" borderId="28" xfId="0" applyNumberFormat="1" applyFont="1" applyFill="1" applyBorder="1" applyAlignment="1">
      <alignment horizontal="center" vertical="center" wrapText="1"/>
    </xf>
    <xf numFmtId="0" fontId="12" fillId="6" borderId="72" xfId="0" applyFont="1" applyFill="1" applyBorder="1" applyAlignment="1">
      <alignment horizontal="center" vertical="center" wrapText="1"/>
    </xf>
    <xf numFmtId="17" fontId="12" fillId="6" borderId="23" xfId="0" applyNumberFormat="1" applyFont="1" applyFill="1" applyBorder="1" applyAlignment="1">
      <alignment horizontal="center" vertical="center" wrapText="1"/>
    </xf>
    <xf numFmtId="17" fontId="12" fillId="6" borderId="70" xfId="0" applyNumberFormat="1" applyFont="1" applyFill="1" applyBorder="1" applyAlignment="1">
      <alignment horizontal="center" vertical="center" wrapText="1"/>
    </xf>
    <xf numFmtId="0" fontId="8" fillId="7" borderId="36" xfId="0" applyFont="1" applyFill="1" applyBorder="1" applyAlignment="1">
      <alignment horizontal="center" vertical="center" wrapText="1"/>
    </xf>
    <xf numFmtId="0" fontId="8" fillId="7" borderId="37" xfId="0" applyFont="1" applyFill="1" applyBorder="1" applyAlignment="1">
      <alignment horizontal="center" vertical="center" wrapText="1"/>
    </xf>
    <xf numFmtId="0" fontId="8" fillId="7" borderId="50" xfId="0" applyFont="1" applyFill="1" applyBorder="1" applyAlignment="1">
      <alignment horizontal="center" vertical="center" wrapText="1"/>
    </xf>
    <xf numFmtId="0" fontId="8" fillId="7" borderId="68"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43"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22" borderId="5" xfId="0" applyFont="1" applyFill="1" applyBorder="1" applyAlignment="1">
      <alignment horizontal="center" vertical="center" wrapText="1"/>
    </xf>
    <xf numFmtId="4" fontId="17" fillId="3" borderId="5" xfId="0" applyNumberFormat="1" applyFont="1" applyFill="1" applyBorder="1" applyAlignment="1">
      <alignment horizontal="center" vertical="center" wrapText="1"/>
    </xf>
    <xf numFmtId="4" fontId="10" fillId="3" borderId="5" xfId="0" applyNumberFormat="1" applyFont="1" applyFill="1" applyBorder="1" applyAlignment="1">
      <alignment horizontal="center" vertical="center" wrapText="1"/>
    </xf>
    <xf numFmtId="49" fontId="17" fillId="3" borderId="5" xfId="0" applyNumberFormat="1" applyFont="1" applyFill="1" applyBorder="1" applyAlignment="1">
      <alignment horizontal="center" vertical="center" wrapText="1"/>
    </xf>
    <xf numFmtId="0" fontId="10" fillId="3" borderId="5"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51"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7" fillId="22" borderId="52" xfId="0" applyFont="1" applyFill="1" applyBorder="1" applyAlignment="1">
      <alignment horizontal="center" vertical="center" wrapText="1"/>
    </xf>
    <xf numFmtId="4" fontId="17" fillId="3" borderId="52" xfId="0" applyNumberFormat="1" applyFont="1" applyFill="1" applyBorder="1" applyAlignment="1">
      <alignment horizontal="center" vertical="center" wrapText="1"/>
    </xf>
    <xf numFmtId="4" fontId="10" fillId="3" borderId="52" xfId="0" applyNumberFormat="1" applyFont="1" applyFill="1" applyBorder="1" applyAlignment="1">
      <alignment horizontal="center" vertical="center" wrapText="1"/>
    </xf>
    <xf numFmtId="49" fontId="17" fillId="3" borderId="52" xfId="0" applyNumberFormat="1" applyFont="1" applyFill="1" applyBorder="1" applyAlignment="1">
      <alignment horizontal="center" vertical="center" wrapText="1"/>
    </xf>
    <xf numFmtId="0" fontId="10" fillId="3" borderId="52"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17" fillId="3" borderId="40" xfId="0" applyFont="1" applyFill="1" applyBorder="1" applyAlignment="1">
      <alignment horizontal="center" vertical="center" wrapText="1"/>
    </xf>
    <xf numFmtId="0" fontId="17" fillId="22" borderId="40" xfId="0" applyFont="1" applyFill="1" applyBorder="1" applyAlignment="1">
      <alignment horizontal="center" vertical="center" wrapText="1"/>
    </xf>
    <xf numFmtId="4" fontId="17" fillId="3" borderId="40" xfId="0" applyNumberFormat="1" applyFont="1" applyFill="1" applyBorder="1" applyAlignment="1">
      <alignment horizontal="center" vertical="center" wrapText="1"/>
    </xf>
    <xf numFmtId="4" fontId="10" fillId="3" borderId="40" xfId="0" applyNumberFormat="1" applyFont="1" applyFill="1" applyBorder="1" applyAlignment="1">
      <alignment horizontal="center" vertical="center" wrapText="1"/>
    </xf>
    <xf numFmtId="49" fontId="17" fillId="3" borderId="40" xfId="0" applyNumberFormat="1"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7" fillId="3"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23" fillId="3" borderId="34" xfId="0" applyFont="1" applyFill="1" applyBorder="1" applyAlignment="1">
      <alignment horizontal="center" vertical="center" wrapText="1"/>
    </xf>
    <xf numFmtId="4" fontId="17" fillId="3" borderId="34" xfId="0" applyNumberFormat="1" applyFont="1" applyFill="1" applyBorder="1" applyAlignment="1">
      <alignment horizontal="center" vertical="center" wrapText="1"/>
    </xf>
    <xf numFmtId="4" fontId="10" fillId="3" borderId="34" xfId="0" applyNumberFormat="1" applyFont="1" applyFill="1" applyBorder="1" applyAlignment="1">
      <alignment horizontal="center" vertical="center" wrapText="1"/>
    </xf>
    <xf numFmtId="49" fontId="20" fillId="3" borderId="34" xfId="0" applyNumberFormat="1" applyFont="1" applyFill="1" applyBorder="1" applyAlignment="1">
      <alignment horizontal="center" vertical="center" wrapText="1"/>
    </xf>
    <xf numFmtId="0" fontId="20" fillId="3" borderId="34" xfId="0" applyFont="1" applyFill="1" applyBorder="1" applyAlignment="1">
      <alignment horizontal="center" vertical="center" wrapText="1"/>
    </xf>
    <xf numFmtId="0" fontId="20" fillId="3" borderId="35" xfId="0" applyFont="1" applyFill="1" applyBorder="1" applyAlignment="1">
      <alignment horizontal="center" vertical="center" wrapText="1"/>
    </xf>
    <xf numFmtId="164" fontId="17" fillId="3" borderId="40" xfId="0" applyNumberFormat="1" applyFont="1" applyFill="1" applyBorder="1" applyAlignment="1">
      <alignment horizontal="center" vertical="center" wrapText="1"/>
    </xf>
    <xf numFmtId="0" fontId="20" fillId="3" borderId="5" xfId="0" applyFont="1" applyFill="1" applyBorder="1" applyAlignment="1">
      <alignment horizontal="center" vertical="center" wrapText="1"/>
    </xf>
    <xf numFmtId="164" fontId="17" fillId="3" borderId="5" xfId="0" applyNumberFormat="1" applyFont="1" applyFill="1" applyBorder="1" applyAlignment="1">
      <alignment horizontal="center" vertical="center" wrapText="1"/>
    </xf>
    <xf numFmtId="0" fontId="21" fillId="3" borderId="5" xfId="0" applyFont="1" applyFill="1" applyBorder="1" applyAlignment="1">
      <alignment horizontal="center" vertical="center" wrapText="1"/>
    </xf>
    <xf numFmtId="4" fontId="17" fillId="3" borderId="5" xfId="2" applyNumberFormat="1" applyFont="1" applyFill="1" applyBorder="1" applyAlignment="1">
      <alignment horizontal="center" vertical="center" wrapText="1"/>
    </xf>
    <xf numFmtId="0" fontId="20" fillId="3" borderId="31" xfId="0" applyFont="1" applyFill="1" applyBorder="1" applyAlignment="1">
      <alignment horizontal="center" vertical="center" wrapText="1"/>
    </xf>
    <xf numFmtId="164" fontId="20" fillId="3" borderId="5" xfId="0" applyNumberFormat="1" applyFont="1" applyFill="1" applyBorder="1" applyAlignment="1">
      <alignment horizontal="center" vertical="center" wrapText="1"/>
    </xf>
    <xf numFmtId="49" fontId="20" fillId="3" borderId="5" xfId="0" applyNumberFormat="1" applyFont="1" applyFill="1" applyBorder="1" applyAlignment="1">
      <alignment horizontal="center" vertical="center" wrapText="1"/>
    </xf>
    <xf numFmtId="14" fontId="17" fillId="3" borderId="5" xfId="0" applyNumberFormat="1" applyFont="1" applyFill="1" applyBorder="1" applyAlignment="1">
      <alignment horizontal="center" vertical="center" wrapText="1"/>
    </xf>
    <xf numFmtId="164" fontId="21" fillId="3" borderId="5" xfId="0" applyNumberFormat="1" applyFont="1" applyFill="1" applyBorder="1" applyAlignment="1">
      <alignment horizontal="center" vertical="center" wrapText="1"/>
    </xf>
    <xf numFmtId="14" fontId="21" fillId="3" borderId="5" xfId="0" applyNumberFormat="1" applyFont="1" applyFill="1" applyBorder="1" applyAlignment="1">
      <alignment horizontal="center" vertical="center" wrapText="1"/>
    </xf>
    <xf numFmtId="0" fontId="21" fillId="3" borderId="52" xfId="0" applyFont="1" applyFill="1" applyBorder="1" applyAlignment="1">
      <alignment horizontal="center" vertical="center" wrapText="1"/>
    </xf>
    <xf numFmtId="4" fontId="17" fillId="3" borderId="52" xfId="2" applyNumberFormat="1" applyFont="1" applyFill="1" applyBorder="1" applyAlignment="1">
      <alignment horizontal="center" vertical="center" wrapText="1"/>
    </xf>
    <xf numFmtId="14" fontId="17" fillId="3" borderId="52" xfId="0" applyNumberFormat="1" applyFont="1" applyFill="1" applyBorder="1" applyAlignment="1">
      <alignment horizontal="center" vertical="center" wrapText="1"/>
    </xf>
    <xf numFmtId="0" fontId="17" fillId="3" borderId="73" xfId="0" applyFont="1" applyFill="1" applyBorder="1" applyAlignment="1">
      <alignment horizontal="center" vertical="center" wrapText="1"/>
    </xf>
    <xf numFmtId="0" fontId="21" fillId="3" borderId="74" xfId="0" applyFont="1" applyFill="1" applyBorder="1" applyAlignment="1">
      <alignment horizontal="center" vertical="center" wrapText="1"/>
    </xf>
    <xf numFmtId="0" fontId="17" fillId="3" borderId="74" xfId="0" applyFont="1" applyFill="1" applyBorder="1" applyAlignment="1">
      <alignment horizontal="center" vertical="center" wrapText="1"/>
    </xf>
    <xf numFmtId="0" fontId="21" fillId="3" borderId="79" xfId="0" applyFont="1" applyFill="1" applyBorder="1" applyAlignment="1">
      <alignment horizontal="center" vertical="center" wrapText="1"/>
    </xf>
    <xf numFmtId="4" fontId="20" fillId="3" borderId="74" xfId="0" applyNumberFormat="1" applyFont="1" applyFill="1" applyBorder="1" applyAlignment="1">
      <alignment horizontal="center" vertical="center" wrapText="1"/>
    </xf>
    <xf numFmtId="4" fontId="23" fillId="3" borderId="80" xfId="0" applyNumberFormat="1" applyFont="1" applyFill="1" applyBorder="1" applyAlignment="1">
      <alignment horizontal="center" vertical="center" wrapText="1"/>
    </xf>
    <xf numFmtId="49" fontId="20" fillId="3" borderId="74" xfId="0" applyNumberFormat="1" applyFont="1" applyFill="1" applyBorder="1" applyAlignment="1">
      <alignment horizontal="center" vertical="center" wrapText="1"/>
    </xf>
    <xf numFmtId="0" fontId="20" fillId="3" borderId="75" xfId="0" applyFont="1" applyFill="1" applyBorder="1" applyAlignment="1">
      <alignment horizontal="center" vertical="center" wrapText="1"/>
    </xf>
  </cellXfs>
  <cellStyles count="5">
    <cellStyle name="Moeda" xfId="2" builtinId="4"/>
    <cellStyle name="Moeda 2" xfId="4" xr:uid="{F2A1A151-72D4-4792-8AD4-F7E522321275}"/>
    <cellStyle name="Normal" xfId="0" builtinId="0"/>
    <cellStyle name="Normal 2" xfId="1" xr:uid="{00000000-0005-0000-0000-000002000000}"/>
    <cellStyle name="Normal 2 2" xfId="3" xr:uid="{30C3B235-11F5-4721-A86D-B69259450556}"/>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lipe.ferreira\Downloads\PLOA-2023%20-%20280101-SEGER%20-%20Proje&#231;&#227;o%20das%20Despesas%20-%20GE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 DESPESA E VALOR - 2070"/>
      <sheetName val="DESC. DESPESA E VALOR - 2077"/>
      <sheetName val="DESC. DESPESA E VALOR - 3254"/>
      <sheetName val="DESC. DESPESA E VALOR - 4251"/>
      <sheetName val="LISTAS"/>
    </sheetNames>
    <sheetDataSet>
      <sheetData sheetId="0" refreshError="1"/>
      <sheetData sheetId="1" refreshError="1"/>
      <sheetData sheetId="2" refreshError="1"/>
      <sheetData sheetId="3" refreshError="1"/>
      <sheetData sheetId="4">
        <row r="15">
          <cell r="A15" t="str">
            <v>280101-SEGER</v>
          </cell>
          <cell r="B15" t="str">
            <v>800101-ENCARGOS GERAIS A CARGO DA SEGER</v>
          </cell>
        </row>
        <row r="16">
          <cell r="A16" t="str">
            <v>GABINETE DO SECRETÁRIO-GABSEC</v>
          </cell>
          <cell r="B16" t="str">
            <v>SUBSECRETARIA DE ESTADO DE ADMINISTRAÇÃO GERAL-SUBAD</v>
          </cell>
        </row>
        <row r="17">
          <cell r="A17" t="str">
            <v>SUBSECRETARIA DE ESTADO DE ADMINISTRAÇÃO GERAL-SUBAD</v>
          </cell>
          <cell r="B17" t="str">
            <v>SUBSECRETARIA DE ESTADO DE GESTÃO E DESENVOLVIMENTO DE PESSOAS-SUBGED</v>
          </cell>
        </row>
        <row r="18">
          <cell r="A18" t="str">
            <v>SUBSECRETARIA DE ESTADO DE ADMINISTRAÇÃO DE PESSOAL-SUBAP</v>
          </cell>
        </row>
        <row r="19">
          <cell r="A19" t="str">
            <v>SUBSECRETARIA DE ESTADO DE GESTÃO E DESENVOLVIMENTO DE PESSOAS-SUBGED</v>
          </cell>
        </row>
        <row r="20">
          <cell r="A20" t="str">
            <v>SUBSECRETARIA DE ESTADO DE INOVAÇÃO NA GESTÃO-SUBGES</v>
          </cell>
        </row>
        <row r="23">
          <cell r="A23" t="str">
            <v>0101000000 - RECURSOS ORDINÁRIOS NÃO DESTINADOS À CONTRAPARTIDA</v>
          </cell>
        </row>
        <row r="24">
          <cell r="A24" t="str">
            <v>0101000007 - RESSARCIMENTO DE DESPESAS COM PROCESSAMENTO DE CONSIGNAÇÃO</v>
          </cell>
        </row>
        <row r="27">
          <cell r="A27" t="str">
            <v>0101000000 - RECURSOS ORDINÁRIOS NÃO DESTINADOS À CONTRAPARTIDA</v>
          </cell>
        </row>
        <row r="28">
          <cell r="A28" t="str">
            <v>0115000000 - ALIENAÇÃO DE BENS</v>
          </cell>
        </row>
        <row r="31">
          <cell r="A31" t="str">
            <v>0101000000 - RECURSOS ORDINÁRIOS NÃO DESTINADOS À CONTRAPARTIDA</v>
          </cell>
        </row>
        <row r="34">
          <cell r="A34" t="str">
            <v>2070 - ADMINISTRAÇÃO DA UNIDADE</v>
          </cell>
          <cell r="B34" t="str">
            <v>0108 - COMPLEMENTAÇÃO DE APOSENTADORIAS E PENSÕES</v>
          </cell>
        </row>
        <row r="35">
          <cell r="A35" t="str">
            <v>2077 - CAPACITAÇÃO E TREINAMENTO DE RECURSOS HUMANOS</v>
          </cell>
          <cell r="B35" t="str">
            <v xml:space="preserve">0110 - CONTRIBUIÇÃO PREVIDENCIÁRIA COMPLEMENTAR </v>
          </cell>
        </row>
        <row r="36">
          <cell r="A36" t="str">
            <v>2090 - DIVULGAÇÃO INSTITUCIONAL</v>
          </cell>
          <cell r="B36" t="str">
            <v>0961 - PAGAMENTO DE PENSÃO ESPECIAL</v>
          </cell>
        </row>
        <row r="37">
          <cell r="A37" t="str">
            <v>3251 - LIQUIDAÇÃO DE EMPRESAS PÚBLICAS E SOCIEDADES DE ECONOMIA MISTA</v>
          </cell>
        </row>
        <row r="39">
          <cell r="B39" t="str">
            <v>0114 - RESERVA PARA O PAGAMENTO DE PESSOAL DECORRENTE DE PROVIMENTOS POR MEIO DE CONCURSOS PÚBLICOS</v>
          </cell>
        </row>
        <row r="40">
          <cell r="A40" t="str">
            <v>2077 - CAPACITAÇÃO E TREINAMENTO DE RECURSOS HUMANOS</v>
          </cell>
          <cell r="B40" t="str">
            <v>0115 - RESERVA PARA A REESTRUTURAÇÃO DE CARGOS E CARREIRAS E REVISÃO DA REMUNERAÇÃO</v>
          </cell>
        </row>
        <row r="41">
          <cell r="A41" t="str">
            <v>3252 - MODERNIZAÇÃO DA GESTÃO PÚBLICA</v>
          </cell>
        </row>
        <row r="42">
          <cell r="A42" t="str">
            <v>4250 - GESTÃO E DESENVOLVIMENTO DE RECURSOS HUMANOS</v>
          </cell>
        </row>
        <row r="45">
          <cell r="A45" t="str">
            <v>2070 - ADMINISTRAÇÃO DA UNIDADE</v>
          </cell>
        </row>
        <row r="46">
          <cell r="A46" t="str">
            <v>2077 - CAPACITAÇÃO E TREINAMENTO DE RECURSOS HUMANOS</v>
          </cell>
        </row>
        <row r="47">
          <cell r="A47" t="str">
            <v>2095 - REMUNERAÇÃO DE PESSOAL ATIVO E ENCARGOS SOCIAIS</v>
          </cell>
        </row>
        <row r="48">
          <cell r="A48" t="str">
            <v>4250 - GESTÃO E DESENVOLVIMENTO DE RECURSOS HUMANOS</v>
          </cell>
        </row>
        <row r="51">
          <cell r="A51" t="str">
            <v>2070 - ADMINISTRAÇÃO DA UNIDADE</v>
          </cell>
        </row>
        <row r="52">
          <cell r="A52" t="str">
            <v>2077 - CAPACITAÇÃO E TREINAMENTO DE RECURSOS HUMANOS</v>
          </cell>
        </row>
        <row r="53">
          <cell r="A53" t="str">
            <v>2095 - REMUNERAÇÃO DE PESSOAL ATIVO E ENCARGOS SOCIAIS</v>
          </cell>
        </row>
        <row r="54">
          <cell r="A54" t="str">
            <v>3254 - AQUISIÇÃO, CONSTRUÇÃO, AMPLIAÇÃO E REFORMA DE IMÓVEIS PÚBLICOS</v>
          </cell>
        </row>
        <row r="55">
          <cell r="A55" t="str">
            <v>4251 - GESTÃO ADMINISTRATIVA E CONTROLE DO GASTO</v>
          </cell>
        </row>
        <row r="58">
          <cell r="A58" t="str">
            <v>1097 - REALIZAÇÃO DE CONCURSO PÚBLICO</v>
          </cell>
        </row>
        <row r="59">
          <cell r="A59" t="str">
            <v>2077 - CAPACITAÇÃO E TREINAMENTO DE RECURSOS HUMANOS</v>
          </cell>
        </row>
        <row r="60">
          <cell r="A60" t="str">
            <v>4250 - GESTÃO E DESENVOLVIMENTO DE RECURSOS HUMANOS</v>
          </cell>
        </row>
        <row r="63">
          <cell r="A63" t="str">
            <v>ASSESSORIA DE COMUNICAÇÃO-ASSCOM</v>
          </cell>
        </row>
        <row r="64">
          <cell r="A64" t="str">
            <v>LIQUIDANTE-COMPANHIA HABITACIONAL DO ESPÍRITO SANTO-COHAB</v>
          </cell>
        </row>
        <row r="65">
          <cell r="B65" t="str">
            <v>GERÊNCIA DE APOIO À GESTÃO-GEAG</v>
          </cell>
        </row>
        <row r="66">
          <cell r="A66" t="str">
            <v>GERÊNCIA DE APOIO À GESTÃO-GEAG</v>
          </cell>
        </row>
        <row r="67">
          <cell r="A67" t="str">
            <v>GERÊNCIA DE CONTROLE INTERNO E ANÁLISE DE CUSTO-GECON</v>
          </cell>
        </row>
        <row r="68">
          <cell r="A68" t="str">
            <v>GERÊNCIA DE GESTÃO DE CONTRATOS E CONVÊNIOS-GECOV</v>
          </cell>
        </row>
        <row r="69">
          <cell r="A69" t="str">
            <v>GERÊNCIA DE LICITAÇÕES-GELIC</v>
          </cell>
        </row>
        <row r="70">
          <cell r="A70" t="str">
            <v>GERÊNCIA DE PATRIMÔNIO ESTADUAL-GEPAE</v>
          </cell>
        </row>
        <row r="71">
          <cell r="A71" t="str">
            <v>GERÊNCIA DE RECURSOS LOGÍSTICOS-GELOG</v>
          </cell>
        </row>
        <row r="72">
          <cell r="A72" t="str">
            <v>GERÊNCIA DO SISTEMA INEGRADO-GESIS</v>
          </cell>
        </row>
        <row r="74">
          <cell r="A74" t="str">
            <v>GERÊNCIA DE ATENDIMENTO INTEGRADO AO CIDADÃO-GAICI</v>
          </cell>
        </row>
        <row r="75">
          <cell r="A75" t="str">
            <v>GERÊNCIA DE INOVAÇÃO NA GESTÃO E CULTURA EMPREENDEDORA-GIGCE</v>
          </cell>
        </row>
        <row r="77">
          <cell r="A77" t="str">
            <v>GERÊNCIA DE PAGAMENTO DE PESSOAL-GEPAR</v>
          </cell>
        </row>
        <row r="78">
          <cell r="A78" t="str">
            <v>GERÊNCIA DE RECURSOS HUMANOS-GERER</v>
          </cell>
        </row>
        <row r="79">
          <cell r="A79" t="str">
            <v>GERÊNCIA DO SISTEMA INTEGRADO DE ADMINISTRAÇÃO DE RECURSOS HUMANOS-SIARHES</v>
          </cell>
        </row>
        <row r="80">
          <cell r="A80" t="str">
            <v>NÚCLEO DE ESTATÍSTICA DE RECURSOS HUMANOS-NUERH</v>
          </cell>
        </row>
        <row r="81">
          <cell r="A81" t="str">
            <v>NÚCLEO DE REGULARIDADE FISCAL-NUREF</v>
          </cell>
        </row>
        <row r="82">
          <cell r="B82" t="str">
            <v>GERÊNCIA DE CARREIRAS E DESENVOLVIMENTO DO SERVIDOR-GECADS</v>
          </cell>
        </row>
        <row r="83">
          <cell r="A83" t="str">
            <v>GERÊNCIA DE CARREIRAS E DESENVOLVIMENTO DO SERVIDOR-GECADS</v>
          </cell>
          <cell r="B83" t="str">
            <v>NÚCLEO DE RECURSOS HUMANOS E SAÚDE OCUPACIONAL-NURESO</v>
          </cell>
        </row>
        <row r="84">
          <cell r="A84" t="str">
            <v>NÚCLEO DE RECURSOS HUMANOS E SAÚDE OCUPACIONAL-NURESO</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891AD"/>
      </a:accent1>
      <a:accent2>
        <a:srgbClr val="004561"/>
      </a:accent2>
      <a:accent3>
        <a:srgbClr val="FF6F31"/>
      </a:accent3>
      <a:accent4>
        <a:srgbClr val="1C7685"/>
      </a:accent4>
      <a:accent5>
        <a:srgbClr val="0F45A8"/>
      </a:accent5>
      <a:accent6>
        <a:srgbClr val="4CDC8B"/>
      </a:accent6>
      <a:hlink>
        <a:srgbClr val="0097A7"/>
      </a:hlink>
      <a:folHlink>
        <a:srgbClr val="0097A7"/>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08FC-AC51-4B0F-A8AE-521C64947C82}">
  <sheetPr>
    <outlinePr summaryBelow="0" summaryRight="0"/>
    <pageSetUpPr fitToPage="1"/>
  </sheetPr>
  <dimension ref="B2:AD101"/>
  <sheetViews>
    <sheetView showGridLines="0" tabSelected="1" topLeftCell="A58" zoomScaleNormal="100" zoomScaleSheetLayoutView="55" workbookViewId="0">
      <selection activeCell="F64" sqref="F64"/>
    </sheetView>
  </sheetViews>
  <sheetFormatPr defaultColWidth="12.5703125" defaultRowHeight="15.75" customHeight="1" x14ac:dyDescent="0.2"/>
  <cols>
    <col min="1" max="1" width="2.140625" style="2" customWidth="1"/>
    <col min="2" max="2" width="15" style="2" customWidth="1"/>
    <col min="3" max="3" width="32.5703125" style="2" customWidth="1"/>
    <col min="4" max="4" width="19.5703125" style="2" bestFit="1" customWidth="1"/>
    <col min="5" max="5" width="13" style="2" customWidth="1"/>
    <col min="6" max="6" width="21.42578125" style="2" customWidth="1"/>
    <col min="7" max="7" width="14.140625" style="2" customWidth="1"/>
    <col min="8" max="8" width="13.42578125" style="2" bestFit="1"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3140933.9485600004</v>
      </c>
      <c r="S5" s="5">
        <f t="shared" si="0"/>
        <v>0</v>
      </c>
      <c r="T5" s="5">
        <f t="shared" si="0"/>
        <v>0</v>
      </c>
      <c r="U5" s="5">
        <f t="shared" si="0"/>
        <v>0</v>
      </c>
      <c r="V5" s="5">
        <f t="shared" si="0"/>
        <v>0</v>
      </c>
      <c r="W5" s="5">
        <f t="shared" si="0"/>
        <v>0</v>
      </c>
      <c r="X5" s="5">
        <f t="shared" si="0"/>
        <v>0</v>
      </c>
    </row>
    <row r="6" spans="2:30" ht="33.75" customHeight="1" x14ac:dyDescent="0.2">
      <c r="Q6" s="7" t="s">
        <v>38</v>
      </c>
      <c r="R6" s="5">
        <f t="shared" si="0"/>
        <v>52257.57</v>
      </c>
      <c r="S6" s="5">
        <f t="shared" si="0"/>
        <v>0</v>
      </c>
      <c r="T6" s="5">
        <f t="shared" si="0"/>
        <v>0</v>
      </c>
      <c r="U6" s="5">
        <f t="shared" si="0"/>
        <v>0</v>
      </c>
      <c r="V6" s="5">
        <f t="shared" si="0"/>
        <v>0</v>
      </c>
      <c r="W6" s="5">
        <f t="shared" si="0"/>
        <v>0</v>
      </c>
      <c r="X6" s="5">
        <f t="shared" si="0"/>
        <v>0</v>
      </c>
    </row>
    <row r="7" spans="2:30" ht="24" customHeight="1" thickBot="1" x14ac:dyDescent="0.25">
      <c r="Q7" s="212"/>
      <c r="S7" s="2"/>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32">
        <v>45931</v>
      </c>
      <c r="Q8" s="245">
        <v>45962</v>
      </c>
      <c r="R8" s="245">
        <v>45992</v>
      </c>
      <c r="S8" s="245">
        <v>46023</v>
      </c>
      <c r="T8" s="245">
        <v>46054</v>
      </c>
      <c r="U8" s="245">
        <v>46082</v>
      </c>
      <c r="V8" s="245">
        <v>46113</v>
      </c>
      <c r="W8" s="245">
        <v>46143</v>
      </c>
      <c r="X8" s="245">
        <v>46174</v>
      </c>
      <c r="Y8" s="245">
        <v>46204</v>
      </c>
      <c r="Z8" s="245">
        <v>46235</v>
      </c>
      <c r="AA8" s="245">
        <v>46266</v>
      </c>
      <c r="AB8" s="245">
        <v>46296</v>
      </c>
      <c r="AC8" s="245">
        <v>46327</v>
      </c>
      <c r="AD8" s="250">
        <v>46357</v>
      </c>
    </row>
    <row r="9" spans="2:30" ht="36.75" customHeight="1" x14ac:dyDescent="0.2">
      <c r="B9" s="235"/>
      <c r="C9" s="237"/>
      <c r="D9" s="239"/>
      <c r="E9" s="239"/>
      <c r="F9" s="239"/>
      <c r="G9" s="237"/>
      <c r="H9" s="237"/>
      <c r="I9" s="17" t="s">
        <v>30</v>
      </c>
      <c r="J9" s="17" t="s">
        <v>31</v>
      </c>
      <c r="K9" s="17" t="s">
        <v>32</v>
      </c>
      <c r="L9" s="237"/>
      <c r="M9" s="237"/>
      <c r="N9" s="244" t="s">
        <v>9</v>
      </c>
      <c r="P9" s="233"/>
      <c r="Q9" s="246"/>
      <c r="R9" s="246"/>
      <c r="S9" s="246"/>
      <c r="T9" s="246"/>
      <c r="U9" s="247"/>
      <c r="V9" s="247"/>
      <c r="W9" s="247"/>
      <c r="X9" s="247"/>
      <c r="Y9" s="247"/>
      <c r="Z9" s="247"/>
      <c r="AA9" s="247"/>
      <c r="AB9" s="247"/>
      <c r="AC9" s="247"/>
      <c r="AD9" s="251"/>
    </row>
    <row r="10" spans="2:30" ht="81" customHeight="1" x14ac:dyDescent="0.2">
      <c r="B10" s="304" t="s">
        <v>160</v>
      </c>
      <c r="C10" s="305" t="s">
        <v>161</v>
      </c>
      <c r="D10" s="305" t="s">
        <v>162</v>
      </c>
      <c r="E10" s="306">
        <v>1</v>
      </c>
      <c r="F10" s="307">
        <v>248890</v>
      </c>
      <c r="G10" s="308" t="s">
        <v>26</v>
      </c>
      <c r="H10" s="309" t="s">
        <v>165</v>
      </c>
      <c r="I10" s="310" t="s">
        <v>37</v>
      </c>
      <c r="J10" s="310" t="s">
        <v>66</v>
      </c>
      <c r="K10" s="310" t="s">
        <v>111</v>
      </c>
      <c r="L10" s="310" t="s">
        <v>19</v>
      </c>
      <c r="M10" s="305" t="s">
        <v>168</v>
      </c>
      <c r="N10" s="311" t="s">
        <v>169</v>
      </c>
      <c r="O10" s="226"/>
      <c r="P10" s="22"/>
      <c r="Q10" s="23"/>
      <c r="R10" s="23"/>
      <c r="S10" s="24"/>
      <c r="T10" s="25"/>
      <c r="U10" s="23"/>
      <c r="V10" s="23"/>
      <c r="W10" s="23"/>
      <c r="X10" s="26"/>
      <c r="Y10" s="23"/>
      <c r="Z10" s="23"/>
      <c r="AA10" s="23"/>
      <c r="AB10" s="23"/>
      <c r="AC10" s="23"/>
      <c r="AD10" s="27"/>
    </row>
    <row r="11" spans="2:30" ht="74.25" customHeight="1" x14ac:dyDescent="0.2">
      <c r="B11" s="304" t="s">
        <v>160</v>
      </c>
      <c r="C11" s="305" t="s">
        <v>163</v>
      </c>
      <c r="D11" s="305" t="s">
        <v>162</v>
      </c>
      <c r="E11" s="306">
        <v>1</v>
      </c>
      <c r="F11" s="307">
        <v>83000</v>
      </c>
      <c r="G11" s="308" t="s">
        <v>26</v>
      </c>
      <c r="H11" s="309" t="s">
        <v>165</v>
      </c>
      <c r="I11" s="310" t="s">
        <v>37</v>
      </c>
      <c r="J11" s="310" t="s">
        <v>66</v>
      </c>
      <c r="K11" s="310" t="s">
        <v>105</v>
      </c>
      <c r="L11" s="310" t="s">
        <v>19</v>
      </c>
      <c r="M11" s="305" t="s">
        <v>168</v>
      </c>
      <c r="N11" s="311" t="s">
        <v>169</v>
      </c>
      <c r="O11" s="226"/>
      <c r="P11" s="22"/>
      <c r="Q11" s="23"/>
      <c r="R11" s="23"/>
      <c r="S11" s="24"/>
      <c r="T11" s="25"/>
      <c r="U11" s="23"/>
      <c r="V11" s="23"/>
      <c r="W11" s="23"/>
      <c r="X11" s="26"/>
      <c r="Y11" s="23"/>
      <c r="Z11" s="23"/>
      <c r="AA11" s="23"/>
      <c r="AB11" s="23"/>
      <c r="AC11" s="23"/>
      <c r="AD11" s="27"/>
    </row>
    <row r="12" spans="2:30" ht="51" customHeight="1" x14ac:dyDescent="0.2">
      <c r="B12" s="304" t="s">
        <v>160</v>
      </c>
      <c r="C12" s="305" t="s">
        <v>164</v>
      </c>
      <c r="D12" s="305" t="s">
        <v>162</v>
      </c>
      <c r="E12" s="306">
        <v>1</v>
      </c>
      <c r="F12" s="307">
        <v>50000</v>
      </c>
      <c r="G12" s="308" t="s">
        <v>26</v>
      </c>
      <c r="H12" s="309" t="s">
        <v>166</v>
      </c>
      <c r="I12" s="310" t="s">
        <v>37</v>
      </c>
      <c r="J12" s="310" t="s">
        <v>66</v>
      </c>
      <c r="K12" s="310" t="s">
        <v>118</v>
      </c>
      <c r="L12" s="310" t="s">
        <v>19</v>
      </c>
      <c r="M12" s="305" t="s">
        <v>170</v>
      </c>
      <c r="N12" s="311" t="s">
        <v>171</v>
      </c>
      <c r="O12" s="226"/>
      <c r="P12" s="22"/>
      <c r="Q12" s="23"/>
      <c r="R12" s="23"/>
      <c r="S12" s="23"/>
      <c r="T12" s="24"/>
      <c r="U12" s="26"/>
      <c r="V12" s="23"/>
      <c r="W12" s="23"/>
      <c r="X12" s="23"/>
      <c r="Y12" s="23"/>
      <c r="Z12" s="23"/>
      <c r="AA12" s="23"/>
      <c r="AB12" s="23"/>
      <c r="AC12" s="23"/>
      <c r="AD12" s="27"/>
    </row>
    <row r="13" spans="2:30" ht="58.5" customHeight="1" x14ac:dyDescent="0.2">
      <c r="B13" s="312" t="s">
        <v>160</v>
      </c>
      <c r="C13" s="313" t="s">
        <v>298</v>
      </c>
      <c r="D13" s="313" t="s">
        <v>162</v>
      </c>
      <c r="E13" s="314">
        <v>1</v>
      </c>
      <c r="F13" s="315">
        <v>21194</v>
      </c>
      <c r="G13" s="316" t="s">
        <v>26</v>
      </c>
      <c r="H13" s="317" t="s">
        <v>167</v>
      </c>
      <c r="I13" s="318" t="s">
        <v>37</v>
      </c>
      <c r="J13" s="318" t="s">
        <v>66</v>
      </c>
      <c r="K13" s="318" t="s">
        <v>108</v>
      </c>
      <c r="L13" s="318" t="s">
        <v>19</v>
      </c>
      <c r="M13" s="313" t="s">
        <v>170</v>
      </c>
      <c r="N13" s="319" t="s">
        <v>172</v>
      </c>
      <c r="O13" s="226"/>
      <c r="P13" s="22"/>
      <c r="Q13" s="23"/>
      <c r="R13" s="23"/>
      <c r="S13" s="23"/>
      <c r="T13" s="24"/>
      <c r="U13" s="23"/>
      <c r="V13" s="26"/>
      <c r="W13" s="23"/>
      <c r="X13" s="23"/>
      <c r="Y13" s="23"/>
      <c r="Z13" s="23"/>
      <c r="AA13" s="23"/>
      <c r="AB13" s="23"/>
      <c r="AC13" s="23"/>
      <c r="AD13" s="27"/>
    </row>
    <row r="14" spans="2:30" ht="46.5" customHeight="1" x14ac:dyDescent="0.2">
      <c r="B14" s="312" t="s">
        <v>160</v>
      </c>
      <c r="C14" s="313" t="s">
        <v>298</v>
      </c>
      <c r="D14" s="313" t="s">
        <v>162</v>
      </c>
      <c r="E14" s="306">
        <v>1</v>
      </c>
      <c r="F14" s="307">
        <v>4238.8</v>
      </c>
      <c r="G14" s="308" t="s">
        <v>26</v>
      </c>
      <c r="H14" s="317" t="s">
        <v>167</v>
      </c>
      <c r="I14" s="310" t="s">
        <v>37</v>
      </c>
      <c r="J14" s="310" t="s">
        <v>66</v>
      </c>
      <c r="K14" s="310" t="s">
        <v>118</v>
      </c>
      <c r="L14" s="310" t="s">
        <v>19</v>
      </c>
      <c r="M14" s="313" t="s">
        <v>170</v>
      </c>
      <c r="N14" s="319" t="s">
        <v>172</v>
      </c>
      <c r="O14" s="226"/>
      <c r="P14" s="22"/>
      <c r="Q14" s="23"/>
      <c r="R14" s="23"/>
      <c r="S14" s="23"/>
      <c r="T14" s="24"/>
      <c r="U14" s="23"/>
      <c r="V14" s="26"/>
      <c r="W14" s="23"/>
      <c r="X14" s="23"/>
      <c r="Y14" s="23"/>
      <c r="Z14" s="23"/>
      <c r="AA14" s="23"/>
      <c r="AB14" s="23"/>
      <c r="AC14" s="23"/>
      <c r="AD14" s="27"/>
    </row>
    <row r="15" spans="2:30" ht="72.75" customHeight="1" thickBot="1" x14ac:dyDescent="0.25">
      <c r="B15" s="312" t="s">
        <v>160</v>
      </c>
      <c r="C15" s="313" t="s">
        <v>333</v>
      </c>
      <c r="D15" s="313" t="s">
        <v>162</v>
      </c>
      <c r="E15" s="306">
        <v>4</v>
      </c>
      <c r="F15" s="307">
        <v>9600</v>
      </c>
      <c r="G15" s="308" t="s">
        <v>26</v>
      </c>
      <c r="H15" s="317" t="s">
        <v>334</v>
      </c>
      <c r="I15" s="310" t="s">
        <v>313</v>
      </c>
      <c r="J15" s="310" t="s">
        <v>66</v>
      </c>
      <c r="K15" s="310" t="s">
        <v>111</v>
      </c>
      <c r="L15" s="310" t="s">
        <v>19</v>
      </c>
      <c r="M15" s="313" t="s">
        <v>330</v>
      </c>
      <c r="N15" s="319" t="s">
        <v>314</v>
      </c>
      <c r="O15" s="226"/>
      <c r="P15" s="22"/>
      <c r="Q15" s="23"/>
      <c r="R15" s="23"/>
      <c r="S15" s="23"/>
      <c r="T15" s="23"/>
      <c r="U15" s="23"/>
      <c r="V15" s="23"/>
      <c r="W15" s="23"/>
      <c r="X15" s="23"/>
      <c r="Y15" s="23"/>
      <c r="Z15" s="24"/>
      <c r="AA15" s="26"/>
      <c r="AB15" s="23"/>
      <c r="AC15" s="23"/>
      <c r="AD15" s="27"/>
    </row>
    <row r="16" spans="2:30" ht="24" customHeight="1" x14ac:dyDescent="0.2">
      <c r="B16" s="252" t="s">
        <v>173</v>
      </c>
      <c r="C16" s="253"/>
      <c r="D16" s="253"/>
      <c r="E16" s="254"/>
      <c r="F16" s="19">
        <f>SUM(F10:F15)</f>
        <v>416922.8</v>
      </c>
      <c r="G16" s="255"/>
      <c r="H16" s="256"/>
      <c r="I16" s="256"/>
      <c r="J16" s="256"/>
      <c r="K16" s="256"/>
      <c r="L16" s="256"/>
      <c r="M16" s="256"/>
      <c r="N16" s="257"/>
      <c r="P16" s="258"/>
      <c r="Q16" s="259"/>
      <c r="R16" s="259"/>
      <c r="S16" s="259"/>
      <c r="T16" s="259"/>
      <c r="U16" s="259"/>
      <c r="V16" s="259"/>
      <c r="W16" s="259"/>
      <c r="X16" s="259"/>
      <c r="Y16" s="259"/>
      <c r="Z16" s="259"/>
      <c r="AA16" s="259"/>
      <c r="AB16" s="259"/>
      <c r="AC16" s="259"/>
      <c r="AD16" s="260"/>
    </row>
    <row r="17" spans="2:30" ht="226.5" customHeight="1" thickBot="1" x14ac:dyDescent="0.25">
      <c r="B17" s="312" t="s">
        <v>174</v>
      </c>
      <c r="C17" s="313" t="s">
        <v>293</v>
      </c>
      <c r="D17" s="313" t="s">
        <v>162</v>
      </c>
      <c r="E17" s="313">
        <v>1</v>
      </c>
      <c r="F17" s="315">
        <v>10550</v>
      </c>
      <c r="G17" s="316" t="s">
        <v>26</v>
      </c>
      <c r="H17" s="317" t="s">
        <v>291</v>
      </c>
      <c r="I17" s="318" t="s">
        <v>37</v>
      </c>
      <c r="J17" s="318" t="s">
        <v>66</v>
      </c>
      <c r="K17" s="318" t="s">
        <v>111</v>
      </c>
      <c r="L17" s="318" t="s">
        <v>19</v>
      </c>
      <c r="M17" s="313" t="s">
        <v>168</v>
      </c>
      <c r="N17" s="319" t="s">
        <v>292</v>
      </c>
      <c r="O17" s="226"/>
      <c r="P17" s="59"/>
      <c r="Q17" s="23"/>
      <c r="R17" s="23"/>
      <c r="S17" s="38"/>
      <c r="T17" s="26"/>
      <c r="U17" s="23"/>
      <c r="V17" s="23"/>
      <c r="W17" s="23"/>
      <c r="X17" s="23"/>
      <c r="Y17" s="23"/>
      <c r="Z17" s="60"/>
      <c r="AA17" s="60"/>
      <c r="AB17" s="60"/>
      <c r="AC17" s="60"/>
      <c r="AD17" s="74"/>
    </row>
    <row r="18" spans="2:30" ht="36.75" customHeight="1" thickBot="1" x14ac:dyDescent="0.25">
      <c r="B18" s="261" t="s">
        <v>186</v>
      </c>
      <c r="C18" s="262"/>
      <c r="D18" s="262"/>
      <c r="E18" s="263"/>
      <c r="F18" s="18">
        <f>SUM(F17:F17)</f>
        <v>10550</v>
      </c>
      <c r="G18" s="264"/>
      <c r="H18" s="265"/>
      <c r="I18" s="265"/>
      <c r="J18" s="265"/>
      <c r="K18" s="265"/>
      <c r="L18" s="265"/>
      <c r="M18" s="265"/>
      <c r="N18" s="266"/>
      <c r="P18" s="258"/>
      <c r="Q18" s="259"/>
      <c r="R18" s="259"/>
      <c r="S18" s="259"/>
      <c r="T18" s="259"/>
      <c r="U18" s="259"/>
      <c r="V18" s="259"/>
      <c r="W18" s="259"/>
      <c r="X18" s="259"/>
      <c r="Y18" s="259"/>
      <c r="Z18" s="259"/>
      <c r="AA18" s="259"/>
      <c r="AB18" s="259"/>
      <c r="AC18" s="259"/>
      <c r="AD18" s="260"/>
    </row>
    <row r="19" spans="2:30" ht="234" customHeight="1" x14ac:dyDescent="0.2">
      <c r="B19" s="320" t="s">
        <v>300</v>
      </c>
      <c r="C19" s="321" t="s">
        <v>193</v>
      </c>
      <c r="D19" s="321" t="s">
        <v>194</v>
      </c>
      <c r="E19" s="322">
        <v>12</v>
      </c>
      <c r="F19" s="323">
        <f>893267.46*1.036</f>
        <v>925425.08855999995</v>
      </c>
      <c r="G19" s="324" t="s">
        <v>28</v>
      </c>
      <c r="H19" s="325" t="s">
        <v>200</v>
      </c>
      <c r="I19" s="326" t="s">
        <v>37</v>
      </c>
      <c r="J19" s="326" t="s">
        <v>66</v>
      </c>
      <c r="K19" s="326" t="s">
        <v>112</v>
      </c>
      <c r="L19" s="326" t="s">
        <v>19</v>
      </c>
      <c r="M19" s="321" t="s">
        <v>203</v>
      </c>
      <c r="N19" s="327" t="s">
        <v>204</v>
      </c>
      <c r="O19" s="226"/>
      <c r="P19" s="22"/>
      <c r="Q19" s="23"/>
      <c r="R19" s="23"/>
      <c r="S19" s="23"/>
      <c r="T19" s="25"/>
      <c r="U19" s="23"/>
      <c r="V19" s="23"/>
      <c r="W19" s="23"/>
      <c r="X19" s="23"/>
      <c r="Y19" s="24"/>
      <c r="Z19" s="23"/>
      <c r="AA19" s="23"/>
      <c r="AB19" s="26"/>
      <c r="AC19" s="23"/>
      <c r="AD19" s="27"/>
    </row>
    <row r="20" spans="2:30" ht="111.75" customHeight="1" x14ac:dyDescent="0.2">
      <c r="B20" s="304" t="s">
        <v>300</v>
      </c>
      <c r="C20" s="305" t="s">
        <v>195</v>
      </c>
      <c r="D20" s="305" t="s">
        <v>194</v>
      </c>
      <c r="E20" s="305">
        <v>12</v>
      </c>
      <c r="F20" s="307">
        <v>42000</v>
      </c>
      <c r="G20" s="308" t="s">
        <v>28</v>
      </c>
      <c r="H20" s="309" t="s">
        <v>201</v>
      </c>
      <c r="I20" s="310" t="s">
        <v>37</v>
      </c>
      <c r="J20" s="310" t="s">
        <v>66</v>
      </c>
      <c r="K20" s="310" t="s">
        <v>112</v>
      </c>
      <c r="L20" s="310" t="s">
        <v>19</v>
      </c>
      <c r="M20" s="305" t="s">
        <v>205</v>
      </c>
      <c r="N20" s="311" t="s">
        <v>206</v>
      </c>
      <c r="O20" s="226"/>
      <c r="P20" s="214"/>
      <c r="Q20" s="23"/>
      <c r="R20" s="23"/>
      <c r="S20" s="63"/>
      <c r="T20" s="23"/>
      <c r="U20" s="23"/>
      <c r="V20" s="23"/>
      <c r="W20" s="23"/>
      <c r="X20" s="23"/>
      <c r="Y20" s="23"/>
      <c r="Z20" s="23"/>
      <c r="AA20" s="23"/>
      <c r="AB20" s="23"/>
      <c r="AC20" s="23"/>
      <c r="AD20" s="27"/>
    </row>
    <row r="21" spans="2:30" ht="114.75" customHeight="1" x14ac:dyDescent="0.2">
      <c r="B21" s="304" t="s">
        <v>300</v>
      </c>
      <c r="C21" s="305" t="s">
        <v>196</v>
      </c>
      <c r="D21" s="305" t="s">
        <v>162</v>
      </c>
      <c r="E21" s="305">
        <v>12</v>
      </c>
      <c r="F21" s="307">
        <v>16632</v>
      </c>
      <c r="G21" s="308" t="s">
        <v>28</v>
      </c>
      <c r="H21" s="309" t="s">
        <v>165</v>
      </c>
      <c r="I21" s="310" t="s">
        <v>38</v>
      </c>
      <c r="J21" s="310" t="s">
        <v>66</v>
      </c>
      <c r="K21" s="310" t="s">
        <v>122</v>
      </c>
      <c r="L21" s="310" t="s">
        <v>19</v>
      </c>
      <c r="M21" s="305" t="s">
        <v>205</v>
      </c>
      <c r="N21" s="311" t="s">
        <v>207</v>
      </c>
      <c r="O21" s="226"/>
      <c r="P21" s="59"/>
      <c r="Q21" s="23"/>
      <c r="R21" s="23"/>
      <c r="S21" s="60"/>
      <c r="T21" s="25"/>
      <c r="U21" s="24"/>
      <c r="V21" s="23"/>
      <c r="W21" s="23"/>
      <c r="X21" s="26"/>
      <c r="Y21" s="23"/>
      <c r="Z21" s="23"/>
      <c r="AA21" s="23"/>
      <c r="AB21" s="23"/>
      <c r="AC21" s="23"/>
      <c r="AD21" s="27"/>
    </row>
    <row r="22" spans="2:30" ht="106.5" customHeight="1" x14ac:dyDescent="0.2">
      <c r="B22" s="304" t="s">
        <v>300</v>
      </c>
      <c r="C22" s="305" t="s">
        <v>197</v>
      </c>
      <c r="D22" s="305" t="s">
        <v>176</v>
      </c>
      <c r="E22" s="305">
        <v>1</v>
      </c>
      <c r="F22" s="307">
        <f>500 * 1.05*1.05</f>
        <v>551.25</v>
      </c>
      <c r="G22" s="308" t="s">
        <v>26</v>
      </c>
      <c r="H22" s="309" t="s">
        <v>202</v>
      </c>
      <c r="I22" s="310" t="s">
        <v>37</v>
      </c>
      <c r="J22" s="310" t="s">
        <v>66</v>
      </c>
      <c r="K22" s="310" t="s">
        <v>112</v>
      </c>
      <c r="L22" s="310" t="s">
        <v>19</v>
      </c>
      <c r="M22" s="305" t="s">
        <v>208</v>
      </c>
      <c r="N22" s="311" t="s">
        <v>209</v>
      </c>
      <c r="O22" s="226"/>
      <c r="P22" s="22"/>
      <c r="Q22" s="23"/>
      <c r="R22" s="23"/>
      <c r="S22" s="23"/>
      <c r="T22" s="25"/>
      <c r="U22" s="23"/>
      <c r="V22" s="23"/>
      <c r="W22" s="23"/>
      <c r="X22" s="23"/>
      <c r="Y22" s="23"/>
      <c r="Z22" s="24"/>
      <c r="AA22" s="23"/>
      <c r="AB22" s="23"/>
      <c r="AC22" s="26"/>
      <c r="AD22" s="27"/>
    </row>
    <row r="23" spans="2:30" ht="48.75" customHeight="1" x14ac:dyDescent="0.2">
      <c r="B23" s="304" t="s">
        <v>300</v>
      </c>
      <c r="C23" s="305" t="s">
        <v>199</v>
      </c>
      <c r="D23" s="310" t="s">
        <v>176</v>
      </c>
      <c r="E23" s="310">
        <v>60</v>
      </c>
      <c r="F23" s="307">
        <v>10000</v>
      </c>
      <c r="G23" s="308" t="s">
        <v>26</v>
      </c>
      <c r="H23" s="309" t="s">
        <v>338</v>
      </c>
      <c r="I23" s="310" t="s">
        <v>37</v>
      </c>
      <c r="J23" s="310" t="s">
        <v>66</v>
      </c>
      <c r="K23" s="310" t="s">
        <v>102</v>
      </c>
      <c r="L23" s="310" t="s">
        <v>19</v>
      </c>
      <c r="M23" s="305" t="s">
        <v>331</v>
      </c>
      <c r="N23" s="311" t="s">
        <v>210</v>
      </c>
      <c r="O23" s="226"/>
      <c r="P23" s="22"/>
      <c r="Q23" s="23"/>
      <c r="R23" s="23"/>
      <c r="S23" s="23"/>
      <c r="T23" s="23"/>
      <c r="U23" s="23"/>
      <c r="V23" s="23"/>
      <c r="W23" s="23"/>
      <c r="X23" s="23"/>
      <c r="Y23" s="24"/>
      <c r="Z23" s="23"/>
      <c r="AB23" s="23"/>
      <c r="AC23" s="26"/>
      <c r="AD23" s="27"/>
    </row>
    <row r="24" spans="2:30" ht="72" customHeight="1" x14ac:dyDescent="0.2">
      <c r="B24" s="312" t="s">
        <v>300</v>
      </c>
      <c r="C24" s="313" t="s">
        <v>199</v>
      </c>
      <c r="D24" s="318" t="s">
        <v>176</v>
      </c>
      <c r="E24" s="318">
        <v>60</v>
      </c>
      <c r="F24" s="315">
        <v>20000</v>
      </c>
      <c r="G24" s="316" t="s">
        <v>26</v>
      </c>
      <c r="H24" s="317" t="s">
        <v>338</v>
      </c>
      <c r="I24" s="318" t="s">
        <v>38</v>
      </c>
      <c r="J24" s="318" t="s">
        <v>66</v>
      </c>
      <c r="K24" s="318" t="s">
        <v>122</v>
      </c>
      <c r="L24" s="318" t="s">
        <v>19</v>
      </c>
      <c r="M24" s="313" t="s">
        <v>330</v>
      </c>
      <c r="N24" s="319" t="s">
        <v>210</v>
      </c>
      <c r="O24" s="226"/>
      <c r="P24" s="22"/>
      <c r="Q24" s="23"/>
      <c r="R24" s="23"/>
      <c r="S24" s="23"/>
      <c r="T24" s="23"/>
      <c r="U24" s="23"/>
      <c r="V24" s="23"/>
      <c r="W24" s="23"/>
      <c r="X24" s="23"/>
      <c r="Y24" s="24"/>
      <c r="Z24" s="23"/>
      <c r="AA24" s="23"/>
      <c r="AB24" s="23"/>
      <c r="AC24" s="26"/>
      <c r="AD24" s="27"/>
    </row>
    <row r="25" spans="2:30" ht="72" customHeight="1" thickBot="1" x14ac:dyDescent="0.25">
      <c r="B25" s="328" t="s">
        <v>300</v>
      </c>
      <c r="C25" s="329" t="s">
        <v>289</v>
      </c>
      <c r="D25" s="330" t="s">
        <v>176</v>
      </c>
      <c r="E25" s="331">
        <v>7</v>
      </c>
      <c r="F25" s="332">
        <v>10082.700000000001</v>
      </c>
      <c r="G25" s="333" t="s">
        <v>26</v>
      </c>
      <c r="H25" s="334" t="s">
        <v>290</v>
      </c>
      <c r="I25" s="331" t="s">
        <v>38</v>
      </c>
      <c r="J25" s="331" t="s">
        <v>66</v>
      </c>
      <c r="K25" s="331" t="s">
        <v>122</v>
      </c>
      <c r="L25" s="331" t="s">
        <v>19</v>
      </c>
      <c r="M25" s="335" t="s">
        <v>208</v>
      </c>
      <c r="N25" s="336" t="s">
        <v>210</v>
      </c>
      <c r="O25" s="226"/>
      <c r="P25" s="59"/>
      <c r="Q25" s="23"/>
      <c r="R25" s="23"/>
      <c r="S25" s="24"/>
      <c r="T25" s="60"/>
      <c r="U25" s="26"/>
      <c r="V25" s="60"/>
      <c r="W25" s="23"/>
      <c r="X25" s="23"/>
      <c r="Y25" s="23"/>
      <c r="Z25" s="23"/>
      <c r="AA25" s="23"/>
      <c r="AB25" s="23"/>
      <c r="AC25" s="23"/>
      <c r="AD25" s="27"/>
    </row>
    <row r="26" spans="2:30" ht="36.75" customHeight="1" thickBot="1" x14ac:dyDescent="0.25">
      <c r="B26" s="267" t="s">
        <v>211</v>
      </c>
      <c r="C26" s="268"/>
      <c r="D26" s="268"/>
      <c r="E26" s="269"/>
      <c r="F26" s="21">
        <f>SUM(F19:F25)</f>
        <v>1024691.0385599999</v>
      </c>
      <c r="G26" s="270"/>
      <c r="H26" s="270"/>
      <c r="I26" s="270"/>
      <c r="J26" s="270"/>
      <c r="K26" s="270"/>
      <c r="L26" s="270"/>
      <c r="M26" s="270"/>
      <c r="N26" s="271"/>
      <c r="P26" s="258"/>
      <c r="Q26" s="259"/>
      <c r="R26" s="259"/>
      <c r="S26" s="259"/>
      <c r="T26" s="259"/>
      <c r="U26" s="259"/>
      <c r="V26" s="259"/>
      <c r="W26" s="259"/>
      <c r="X26" s="259"/>
      <c r="Y26" s="259"/>
      <c r="Z26" s="259"/>
      <c r="AA26" s="259"/>
      <c r="AB26" s="259"/>
      <c r="AC26" s="259"/>
      <c r="AD26" s="260"/>
    </row>
    <row r="27" spans="2:30" ht="186" customHeight="1" x14ac:dyDescent="0.2">
      <c r="B27" s="320" t="s">
        <v>212</v>
      </c>
      <c r="C27" s="321" t="s">
        <v>213</v>
      </c>
      <c r="D27" s="321" t="s">
        <v>194</v>
      </c>
      <c r="E27" s="322">
        <v>12</v>
      </c>
      <c r="F27" s="337">
        <v>649868</v>
      </c>
      <c r="G27" s="324" t="s">
        <v>28</v>
      </c>
      <c r="H27" s="325" t="s">
        <v>253</v>
      </c>
      <c r="I27" s="326" t="s">
        <v>37</v>
      </c>
      <c r="J27" s="326" t="s">
        <v>66</v>
      </c>
      <c r="K27" s="326" t="s">
        <v>109</v>
      </c>
      <c r="L27" s="326" t="s">
        <v>19</v>
      </c>
      <c r="M27" s="323" t="s">
        <v>282</v>
      </c>
      <c r="N27" s="327" t="s">
        <v>281</v>
      </c>
      <c r="O27" s="226"/>
      <c r="P27" s="22"/>
      <c r="Q27" s="23"/>
      <c r="R27" s="23"/>
      <c r="S27" s="23"/>
      <c r="T27" s="25"/>
      <c r="U27" s="23"/>
      <c r="V27" s="23"/>
      <c r="W27" s="23"/>
      <c r="X27" s="23"/>
      <c r="Y27" s="23"/>
      <c r="Z27" s="23"/>
      <c r="AA27" s="23"/>
      <c r="AB27" s="23"/>
      <c r="AC27" s="23"/>
      <c r="AD27" s="27"/>
    </row>
    <row r="28" spans="2:30" ht="125.25" customHeight="1" x14ac:dyDescent="0.2">
      <c r="B28" s="304" t="s">
        <v>212</v>
      </c>
      <c r="C28" s="338" t="s">
        <v>214</v>
      </c>
      <c r="D28" s="305" t="str">
        <f>D27</f>
        <v>Mensal</v>
      </c>
      <c r="E28" s="305">
        <v>12</v>
      </c>
      <c r="F28" s="339">
        <v>164635.20000000001</v>
      </c>
      <c r="G28" s="308" t="s">
        <v>28</v>
      </c>
      <c r="H28" s="309" t="s">
        <v>254</v>
      </c>
      <c r="I28" s="310" t="s">
        <v>37</v>
      </c>
      <c r="J28" s="310" t="s">
        <v>66</v>
      </c>
      <c r="K28" s="310" t="s">
        <v>111</v>
      </c>
      <c r="L28" s="310" t="s">
        <v>19</v>
      </c>
      <c r="M28" s="307" t="s">
        <v>265</v>
      </c>
      <c r="N28" s="311" t="s">
        <v>280</v>
      </c>
      <c r="O28" s="226"/>
      <c r="P28" s="22"/>
      <c r="Q28" s="23"/>
      <c r="R28" s="23"/>
      <c r="S28" s="23"/>
      <c r="T28" s="25"/>
      <c r="U28" s="23"/>
      <c r="V28" s="23"/>
      <c r="W28" s="23"/>
      <c r="X28" s="23"/>
      <c r="Y28" s="23"/>
      <c r="Z28" s="23"/>
      <c r="AA28" s="23"/>
      <c r="AB28" s="23"/>
      <c r="AC28" s="23"/>
      <c r="AD28" s="27"/>
    </row>
    <row r="29" spans="2:30" ht="98.25" customHeight="1" x14ac:dyDescent="0.2">
      <c r="B29" s="304" t="s">
        <v>212</v>
      </c>
      <c r="C29" s="340" t="s">
        <v>216</v>
      </c>
      <c r="D29" s="305" t="str">
        <f t="shared" ref="D29" si="1">D28</f>
        <v>Mensal</v>
      </c>
      <c r="E29" s="305">
        <v>12</v>
      </c>
      <c r="F29" s="339">
        <v>66000</v>
      </c>
      <c r="G29" s="308" t="s">
        <v>28</v>
      </c>
      <c r="H29" s="309" t="s">
        <v>255</v>
      </c>
      <c r="I29" s="310" t="s">
        <v>37</v>
      </c>
      <c r="J29" s="310" t="s">
        <v>66</v>
      </c>
      <c r="K29" s="310" t="s">
        <v>92</v>
      </c>
      <c r="L29" s="310" t="s">
        <v>19</v>
      </c>
      <c r="M29" s="307" t="s">
        <v>271</v>
      </c>
      <c r="N29" s="311" t="s">
        <v>279</v>
      </c>
      <c r="O29" s="226"/>
      <c r="P29" s="22"/>
      <c r="Q29" s="23"/>
      <c r="R29" s="23"/>
      <c r="S29" s="24"/>
      <c r="T29" s="63"/>
      <c r="U29" s="23"/>
      <c r="V29" s="23"/>
      <c r="W29" s="23"/>
      <c r="X29" s="23"/>
      <c r="Y29" s="23"/>
      <c r="Z29" s="23"/>
      <c r="AA29" s="23"/>
      <c r="AB29" s="23"/>
      <c r="AC29" s="23"/>
      <c r="AD29" s="27"/>
    </row>
    <row r="30" spans="2:30" ht="81" customHeight="1" x14ac:dyDescent="0.2">
      <c r="B30" s="304" t="s">
        <v>212</v>
      </c>
      <c r="C30" s="338" t="s">
        <v>217</v>
      </c>
      <c r="D30" s="305" t="s">
        <v>176</v>
      </c>
      <c r="E30" s="305">
        <v>24</v>
      </c>
      <c r="F30" s="339">
        <v>106524.58</v>
      </c>
      <c r="G30" s="308" t="s">
        <v>28</v>
      </c>
      <c r="H30" s="309" t="s">
        <v>256</v>
      </c>
      <c r="I30" s="310" t="s">
        <v>37</v>
      </c>
      <c r="J30" s="310" t="s">
        <v>66</v>
      </c>
      <c r="K30" s="310" t="s">
        <v>105</v>
      </c>
      <c r="L30" s="310" t="s">
        <v>19</v>
      </c>
      <c r="M30" s="307" t="s">
        <v>265</v>
      </c>
      <c r="N30" s="311" t="s">
        <v>278</v>
      </c>
      <c r="O30" s="226"/>
      <c r="P30" s="22"/>
      <c r="Q30" s="23"/>
      <c r="R30" s="23"/>
      <c r="S30" s="24"/>
      <c r="T30" s="25"/>
      <c r="U30" s="23"/>
      <c r="V30" s="26"/>
      <c r="W30" s="23"/>
      <c r="X30" s="23"/>
      <c r="Y30" s="23"/>
      <c r="Z30" s="23"/>
      <c r="AA30" s="23"/>
      <c r="AB30" s="23"/>
      <c r="AC30" s="23"/>
      <c r="AD30" s="27"/>
    </row>
    <row r="31" spans="2:30" ht="64.5" customHeight="1" x14ac:dyDescent="0.2">
      <c r="B31" s="304" t="s">
        <v>212</v>
      </c>
      <c r="C31" s="340" t="s">
        <v>218</v>
      </c>
      <c r="D31" s="305" t="s">
        <v>176</v>
      </c>
      <c r="E31" s="305">
        <v>1</v>
      </c>
      <c r="F31" s="341">
        <v>52877.04</v>
      </c>
      <c r="G31" s="308" t="s">
        <v>26</v>
      </c>
      <c r="H31" s="309" t="s">
        <v>167</v>
      </c>
      <c r="I31" s="310" t="s">
        <v>37</v>
      </c>
      <c r="J31" s="310" t="s">
        <v>66</v>
      </c>
      <c r="K31" s="310" t="s">
        <v>102</v>
      </c>
      <c r="L31" s="310" t="s">
        <v>19</v>
      </c>
      <c r="M31" s="307" t="s">
        <v>266</v>
      </c>
      <c r="N31" s="311" t="s">
        <v>264</v>
      </c>
      <c r="O31" s="226"/>
      <c r="P31" s="22"/>
      <c r="Q31" s="23"/>
      <c r="R31" s="23"/>
      <c r="S31" s="24"/>
      <c r="T31" s="25"/>
      <c r="U31" s="23"/>
      <c r="V31" s="26"/>
      <c r="W31" s="23"/>
      <c r="X31" s="23"/>
      <c r="Y31" s="23"/>
      <c r="Z31" s="23"/>
      <c r="AA31" s="23"/>
      <c r="AB31" s="23"/>
      <c r="AC31" s="23"/>
      <c r="AD31" s="27"/>
    </row>
    <row r="32" spans="2:30" ht="63" customHeight="1" x14ac:dyDescent="0.2">
      <c r="B32" s="342" t="s">
        <v>212</v>
      </c>
      <c r="C32" s="338" t="s">
        <v>219</v>
      </c>
      <c r="D32" s="305" t="s">
        <v>194</v>
      </c>
      <c r="E32" s="338">
        <v>12</v>
      </c>
      <c r="F32" s="343">
        <v>48000</v>
      </c>
      <c r="G32" s="308" t="s">
        <v>28</v>
      </c>
      <c r="H32" s="344" t="s">
        <v>257</v>
      </c>
      <c r="I32" s="310" t="s">
        <v>37</v>
      </c>
      <c r="J32" s="310" t="s">
        <v>66</v>
      </c>
      <c r="K32" s="310" t="s">
        <v>105</v>
      </c>
      <c r="L32" s="310" t="s">
        <v>19</v>
      </c>
      <c r="M32" s="307" t="s">
        <v>265</v>
      </c>
      <c r="N32" s="311" t="s">
        <v>277</v>
      </c>
      <c r="O32" s="226"/>
      <c r="P32" s="22"/>
      <c r="Q32" s="23"/>
      <c r="R32" s="23"/>
      <c r="S32" s="23"/>
      <c r="T32" s="25"/>
      <c r="U32" s="24"/>
      <c r="V32" s="23"/>
      <c r="W32" s="23"/>
      <c r="X32" s="26"/>
      <c r="Y32" s="23"/>
      <c r="Z32" s="23"/>
      <c r="AA32" s="23"/>
      <c r="AB32" s="23"/>
      <c r="AC32" s="23"/>
      <c r="AD32" s="27"/>
    </row>
    <row r="33" spans="2:30" ht="52.5" customHeight="1" x14ac:dyDescent="0.2">
      <c r="B33" s="304" t="s">
        <v>212</v>
      </c>
      <c r="C33" s="340" t="s">
        <v>220</v>
      </c>
      <c r="D33" s="305" t="s">
        <v>194</v>
      </c>
      <c r="E33" s="305">
        <f>E32</f>
        <v>12</v>
      </c>
      <c r="F33" s="339">
        <v>36283.33</v>
      </c>
      <c r="G33" s="308" t="s">
        <v>28</v>
      </c>
      <c r="H33" s="309" t="s">
        <v>258</v>
      </c>
      <c r="I33" s="310" t="s">
        <v>37</v>
      </c>
      <c r="J33" s="310" t="s">
        <v>66</v>
      </c>
      <c r="K33" s="310" t="s">
        <v>102</v>
      </c>
      <c r="L33" s="310" t="s">
        <v>19</v>
      </c>
      <c r="M33" s="307" t="s">
        <v>265</v>
      </c>
      <c r="N33" s="311" t="s">
        <v>276</v>
      </c>
      <c r="O33" s="226"/>
      <c r="P33" s="22"/>
      <c r="Q33" s="23"/>
      <c r="R33" s="23"/>
      <c r="S33" s="23"/>
      <c r="T33" s="25"/>
      <c r="U33" s="23"/>
      <c r="V33" s="23"/>
      <c r="W33" s="23"/>
      <c r="X33" s="24"/>
      <c r="Y33" s="23"/>
      <c r="Z33" s="23"/>
      <c r="AA33" s="26"/>
      <c r="AB33" s="23"/>
      <c r="AC33" s="23"/>
      <c r="AD33" s="27"/>
    </row>
    <row r="34" spans="2:30" ht="38.25" x14ac:dyDescent="0.2">
      <c r="B34" s="304" t="s">
        <v>212</v>
      </c>
      <c r="C34" s="340" t="s">
        <v>221</v>
      </c>
      <c r="D34" s="305" t="s">
        <v>176</v>
      </c>
      <c r="E34" s="305">
        <v>12</v>
      </c>
      <c r="F34" s="341">
        <v>34813.300000000003</v>
      </c>
      <c r="G34" s="308" t="s">
        <v>26</v>
      </c>
      <c r="H34" s="345">
        <v>46037</v>
      </c>
      <c r="I34" s="310" t="s">
        <v>37</v>
      </c>
      <c r="J34" s="310" t="s">
        <v>66</v>
      </c>
      <c r="K34" s="310" t="s">
        <v>120</v>
      </c>
      <c r="L34" s="310" t="s">
        <v>19</v>
      </c>
      <c r="M34" s="307" t="s">
        <v>168</v>
      </c>
      <c r="N34" s="311" t="s">
        <v>275</v>
      </c>
      <c r="O34" s="226"/>
      <c r="P34" s="22"/>
      <c r="Q34" s="23"/>
      <c r="R34" s="24"/>
      <c r="S34" s="26"/>
      <c r="T34" s="25"/>
      <c r="U34" s="23"/>
      <c r="V34" s="23"/>
      <c r="W34" s="23"/>
      <c r="X34" s="23"/>
      <c r="Y34" s="23"/>
      <c r="Z34" s="23"/>
      <c r="AA34" s="23"/>
      <c r="AB34" s="23"/>
      <c r="AC34" s="23"/>
      <c r="AD34" s="27"/>
    </row>
    <row r="35" spans="2:30" ht="68.25" customHeight="1" x14ac:dyDescent="0.2">
      <c r="B35" s="304" t="s">
        <v>212</v>
      </c>
      <c r="C35" s="338" t="s">
        <v>223</v>
      </c>
      <c r="D35" s="305" t="s">
        <v>194</v>
      </c>
      <c r="E35" s="305">
        <f>E33</f>
        <v>12</v>
      </c>
      <c r="F35" s="339">
        <v>20997.16</v>
      </c>
      <c r="G35" s="308" t="s">
        <v>28</v>
      </c>
      <c r="H35" s="309" t="s">
        <v>259</v>
      </c>
      <c r="I35" s="310" t="s">
        <v>37</v>
      </c>
      <c r="J35" s="310" t="s">
        <v>66</v>
      </c>
      <c r="K35" s="310" t="s">
        <v>105</v>
      </c>
      <c r="L35" s="310" t="s">
        <v>19</v>
      </c>
      <c r="M35" s="307" t="s">
        <v>265</v>
      </c>
      <c r="N35" s="311" t="s">
        <v>274</v>
      </c>
      <c r="O35" s="226"/>
      <c r="P35" s="22"/>
      <c r="Q35" s="23"/>
      <c r="R35" s="23"/>
      <c r="S35" s="24"/>
      <c r="T35" s="25"/>
      <c r="U35" s="26"/>
      <c r="V35" s="23"/>
      <c r="W35" s="23"/>
      <c r="X35" s="23"/>
      <c r="Y35" s="23"/>
      <c r="Z35" s="23"/>
      <c r="AA35" s="23"/>
      <c r="AB35" s="23"/>
      <c r="AC35" s="23"/>
      <c r="AD35" s="27"/>
    </row>
    <row r="36" spans="2:30" ht="111.75" customHeight="1" x14ac:dyDescent="0.2">
      <c r="B36" s="304" t="s">
        <v>212</v>
      </c>
      <c r="C36" s="340" t="s">
        <v>224</v>
      </c>
      <c r="D36" s="305" t="str">
        <f>D54</f>
        <v>Mensal</v>
      </c>
      <c r="E36" s="305">
        <v>12</v>
      </c>
      <c r="F36" s="339">
        <v>21110.400000000001</v>
      </c>
      <c r="G36" s="308" t="s">
        <v>28</v>
      </c>
      <c r="H36" s="309" t="s">
        <v>260</v>
      </c>
      <c r="I36" s="310" t="s">
        <v>37</v>
      </c>
      <c r="J36" s="310" t="s">
        <v>66</v>
      </c>
      <c r="K36" s="310" t="s">
        <v>112</v>
      </c>
      <c r="L36" s="310" t="s">
        <v>19</v>
      </c>
      <c r="M36" s="307" t="s">
        <v>265</v>
      </c>
      <c r="N36" s="311" t="s">
        <v>273</v>
      </c>
      <c r="O36" s="226"/>
      <c r="P36" s="22"/>
      <c r="Q36" s="24"/>
      <c r="R36" s="23"/>
      <c r="S36" s="26"/>
      <c r="T36" s="25"/>
      <c r="U36" s="23"/>
      <c r="V36" s="23"/>
      <c r="W36" s="23"/>
      <c r="X36" s="23"/>
      <c r="Y36" s="23"/>
      <c r="Z36" s="23"/>
      <c r="AA36" s="23"/>
      <c r="AB36" s="23"/>
      <c r="AC36" s="23"/>
      <c r="AD36" s="27"/>
    </row>
    <row r="37" spans="2:30" ht="80.25" customHeight="1" x14ac:dyDescent="0.2">
      <c r="B37" s="304" t="s">
        <v>212</v>
      </c>
      <c r="C37" s="338" t="s">
        <v>225</v>
      </c>
      <c r="D37" s="305" t="str">
        <f>D35</f>
        <v>Mensal</v>
      </c>
      <c r="E37" s="305">
        <v>12</v>
      </c>
      <c r="F37" s="339">
        <v>14249.97</v>
      </c>
      <c r="G37" s="308" t="s">
        <v>28</v>
      </c>
      <c r="H37" s="309" t="s">
        <v>261</v>
      </c>
      <c r="I37" s="310" t="s">
        <v>37</v>
      </c>
      <c r="J37" s="310" t="s">
        <v>66</v>
      </c>
      <c r="K37" s="310" t="s">
        <v>111</v>
      </c>
      <c r="L37" s="310" t="s">
        <v>19</v>
      </c>
      <c r="M37" s="307" t="s">
        <v>265</v>
      </c>
      <c r="N37" s="311" t="s">
        <v>272</v>
      </c>
      <c r="O37" s="226"/>
      <c r="P37" s="22"/>
      <c r="Q37" s="23"/>
      <c r="R37" s="23"/>
      <c r="S37" s="23"/>
      <c r="T37" s="25"/>
      <c r="U37" s="23"/>
      <c r="V37" s="23"/>
      <c r="W37" s="23"/>
      <c r="X37" s="24"/>
      <c r="Y37" s="23"/>
      <c r="Z37" s="23"/>
      <c r="AA37" s="64"/>
      <c r="AB37" s="23"/>
      <c r="AC37" s="23"/>
      <c r="AD37" s="27"/>
    </row>
    <row r="38" spans="2:30" ht="45" customHeight="1" x14ac:dyDescent="0.2">
      <c r="B38" s="304" t="s">
        <v>212</v>
      </c>
      <c r="C38" s="340" t="s">
        <v>226</v>
      </c>
      <c r="D38" s="305" t="s">
        <v>176</v>
      </c>
      <c r="E38" s="305">
        <v>1</v>
      </c>
      <c r="F38" s="341">
        <v>3000</v>
      </c>
      <c r="G38" s="308" t="s">
        <v>26</v>
      </c>
      <c r="H38" s="345">
        <v>46142</v>
      </c>
      <c r="I38" s="310" t="s">
        <v>37</v>
      </c>
      <c r="J38" s="310" t="s">
        <v>66</v>
      </c>
      <c r="K38" s="310" t="s">
        <v>102</v>
      </c>
      <c r="L38" s="310" t="s">
        <v>19</v>
      </c>
      <c r="M38" s="307" t="s">
        <v>266</v>
      </c>
      <c r="N38" s="311" t="s">
        <v>264</v>
      </c>
      <c r="O38" s="226"/>
      <c r="P38" s="22"/>
      <c r="Q38" s="23"/>
      <c r="R38" s="23"/>
      <c r="S38" s="24"/>
      <c r="T38" s="25"/>
      <c r="U38" s="23"/>
      <c r="V38" s="65"/>
      <c r="W38" s="23"/>
      <c r="X38" s="23"/>
      <c r="Y38" s="23"/>
      <c r="Z38" s="23"/>
      <c r="AA38" s="23"/>
      <c r="AB38" s="23"/>
      <c r="AC38" s="23"/>
      <c r="AD38" s="27"/>
    </row>
    <row r="39" spans="2:30" ht="203.25" customHeight="1" x14ac:dyDescent="0.2">
      <c r="B39" s="304" t="s">
        <v>212</v>
      </c>
      <c r="C39" s="305" t="s">
        <v>227</v>
      </c>
      <c r="D39" s="305" t="str">
        <f>D37</f>
        <v>Mensal</v>
      </c>
      <c r="E39" s="305">
        <v>12</v>
      </c>
      <c r="F39" s="339">
        <v>9965.8799999999992</v>
      </c>
      <c r="G39" s="308" t="s">
        <v>28</v>
      </c>
      <c r="H39" s="305" t="s">
        <v>262</v>
      </c>
      <c r="I39" s="310" t="s">
        <v>37</v>
      </c>
      <c r="J39" s="310" t="s">
        <v>67</v>
      </c>
      <c r="K39" s="310" t="s">
        <v>111</v>
      </c>
      <c r="L39" s="310" t="s">
        <v>19</v>
      </c>
      <c r="M39" s="307" t="s">
        <v>271</v>
      </c>
      <c r="N39" s="311" t="s">
        <v>270</v>
      </c>
      <c r="O39" s="226"/>
      <c r="P39" s="22"/>
      <c r="Q39" s="23"/>
      <c r="R39" s="23"/>
      <c r="S39" s="23"/>
      <c r="T39" s="25"/>
      <c r="U39" s="23"/>
      <c r="V39" s="23"/>
      <c r="W39" s="23"/>
      <c r="X39" s="23"/>
      <c r="Y39" s="23"/>
      <c r="Z39" s="23"/>
      <c r="AA39" s="23"/>
      <c r="AB39" s="23"/>
      <c r="AC39" s="23"/>
      <c r="AD39" s="27"/>
    </row>
    <row r="40" spans="2:30" ht="42.75" customHeight="1" x14ac:dyDescent="0.2">
      <c r="B40" s="304" t="s">
        <v>212</v>
      </c>
      <c r="C40" s="340" t="s">
        <v>228</v>
      </c>
      <c r="D40" s="305" t="s">
        <v>176</v>
      </c>
      <c r="E40" s="305">
        <v>1</v>
      </c>
      <c r="F40" s="341">
        <v>20756.02</v>
      </c>
      <c r="G40" s="308" t="s">
        <v>26</v>
      </c>
      <c r="H40" s="345">
        <v>46081</v>
      </c>
      <c r="I40" s="310" t="s">
        <v>37</v>
      </c>
      <c r="J40" s="310" t="s">
        <v>66</v>
      </c>
      <c r="K40" s="310" t="s">
        <v>102</v>
      </c>
      <c r="L40" s="310" t="s">
        <v>19</v>
      </c>
      <c r="M40" s="307" t="s">
        <v>266</v>
      </c>
      <c r="N40" s="311" t="s">
        <v>264</v>
      </c>
      <c r="O40" s="226"/>
      <c r="P40" s="22"/>
      <c r="Q40" s="24"/>
      <c r="R40" s="23"/>
      <c r="S40" s="23"/>
      <c r="T40" s="63"/>
      <c r="U40" s="23"/>
      <c r="V40" s="23"/>
      <c r="W40" s="23"/>
      <c r="X40" s="23"/>
      <c r="Y40" s="23"/>
      <c r="Z40" s="23"/>
      <c r="AA40" s="23"/>
      <c r="AB40" s="23"/>
      <c r="AC40" s="23"/>
      <c r="AD40" s="27"/>
    </row>
    <row r="41" spans="2:30" ht="51" customHeight="1" x14ac:dyDescent="0.2">
      <c r="B41" s="304" t="s">
        <v>212</v>
      </c>
      <c r="C41" s="305" t="s">
        <v>229</v>
      </c>
      <c r="D41" s="305" t="s">
        <v>176</v>
      </c>
      <c r="E41" s="305">
        <v>1</v>
      </c>
      <c r="F41" s="341">
        <v>12913.26</v>
      </c>
      <c r="G41" s="308" t="s">
        <v>26</v>
      </c>
      <c r="H41" s="345">
        <v>46111</v>
      </c>
      <c r="I41" s="310" t="s">
        <v>37</v>
      </c>
      <c r="J41" s="310" t="s">
        <v>66</v>
      </c>
      <c r="K41" s="310" t="s">
        <v>102</v>
      </c>
      <c r="L41" s="310" t="s">
        <v>19</v>
      </c>
      <c r="M41" s="307" t="s">
        <v>266</v>
      </c>
      <c r="N41" s="311" t="s">
        <v>264</v>
      </c>
      <c r="O41" s="226"/>
      <c r="P41" s="22"/>
      <c r="Q41" s="23"/>
      <c r="R41" s="24"/>
      <c r="S41" s="23"/>
      <c r="T41" s="25"/>
      <c r="U41" s="26"/>
      <c r="V41" s="23"/>
      <c r="W41" s="23"/>
      <c r="X41" s="23"/>
      <c r="Y41" s="23"/>
      <c r="Z41" s="23"/>
      <c r="AA41" s="23"/>
      <c r="AB41" s="23"/>
      <c r="AC41" s="23"/>
      <c r="AD41" s="27"/>
    </row>
    <row r="42" spans="2:30" ht="66" customHeight="1" x14ac:dyDescent="0.2">
      <c r="B42" s="304" t="s">
        <v>212</v>
      </c>
      <c r="C42" s="305" t="s">
        <v>229</v>
      </c>
      <c r="D42" s="305" t="s">
        <v>176</v>
      </c>
      <c r="E42" s="305">
        <v>1</v>
      </c>
      <c r="F42" s="341">
        <v>1991.24</v>
      </c>
      <c r="G42" s="308" t="s">
        <v>26</v>
      </c>
      <c r="H42" s="345">
        <v>46111</v>
      </c>
      <c r="I42" s="310" t="s">
        <v>37</v>
      </c>
      <c r="J42" s="310" t="s">
        <v>66</v>
      </c>
      <c r="K42" s="310" t="s">
        <v>111</v>
      </c>
      <c r="L42" s="310" t="s">
        <v>19</v>
      </c>
      <c r="M42" s="307" t="s">
        <v>266</v>
      </c>
      <c r="N42" s="311" t="s">
        <v>264</v>
      </c>
      <c r="O42" s="226"/>
      <c r="P42" s="22"/>
      <c r="Q42" s="23"/>
      <c r="R42" s="24"/>
      <c r="S42" s="23"/>
      <c r="T42" s="25"/>
      <c r="U42" s="26"/>
      <c r="V42" s="23"/>
      <c r="W42" s="23"/>
      <c r="X42" s="23"/>
      <c r="Y42" s="23"/>
      <c r="Z42" s="23"/>
      <c r="AA42" s="23"/>
      <c r="AB42" s="23"/>
      <c r="AC42" s="23"/>
      <c r="AD42" s="27"/>
    </row>
    <row r="43" spans="2:30" ht="42.75" customHeight="1" x14ac:dyDescent="0.2">
      <c r="B43" s="304" t="s">
        <v>212</v>
      </c>
      <c r="C43" s="340" t="s">
        <v>230</v>
      </c>
      <c r="D43" s="305" t="s">
        <v>176</v>
      </c>
      <c r="E43" s="305" t="s">
        <v>231</v>
      </c>
      <c r="F43" s="341">
        <v>5088</v>
      </c>
      <c r="G43" s="308" t="s">
        <v>26</v>
      </c>
      <c r="H43" s="345">
        <v>46081</v>
      </c>
      <c r="I43" s="310" t="s">
        <v>37</v>
      </c>
      <c r="J43" s="310" t="s">
        <v>66</v>
      </c>
      <c r="K43" s="310" t="s">
        <v>102</v>
      </c>
      <c r="L43" s="310" t="s">
        <v>19</v>
      </c>
      <c r="M43" s="307" t="s">
        <v>266</v>
      </c>
      <c r="N43" s="311" t="s">
        <v>264</v>
      </c>
      <c r="O43" s="226"/>
      <c r="P43" s="22"/>
      <c r="Q43" s="24"/>
      <c r="R43" s="23"/>
      <c r="S43" s="23"/>
      <c r="T43" s="63"/>
      <c r="U43" s="23"/>
      <c r="V43" s="23"/>
      <c r="W43" s="23"/>
      <c r="X43" s="23"/>
      <c r="Y43" s="23"/>
      <c r="Z43" s="23"/>
      <c r="AA43" s="23"/>
      <c r="AB43" s="23"/>
      <c r="AC43" s="23"/>
      <c r="AD43" s="27"/>
    </row>
    <row r="44" spans="2:30" ht="60" customHeight="1" x14ac:dyDescent="0.2">
      <c r="B44" s="304" t="s">
        <v>212</v>
      </c>
      <c r="C44" s="340" t="s">
        <v>233</v>
      </c>
      <c r="D44" s="305" t="s">
        <v>176</v>
      </c>
      <c r="E44" s="305">
        <v>1</v>
      </c>
      <c r="F44" s="341">
        <v>5542.87</v>
      </c>
      <c r="G44" s="308" t="s">
        <v>26</v>
      </c>
      <c r="H44" s="345">
        <v>46081</v>
      </c>
      <c r="I44" s="310" t="s">
        <v>38</v>
      </c>
      <c r="J44" s="310" t="s">
        <v>66</v>
      </c>
      <c r="K44" s="310" t="s">
        <v>122</v>
      </c>
      <c r="L44" s="310" t="s">
        <v>19</v>
      </c>
      <c r="M44" s="307" t="s">
        <v>266</v>
      </c>
      <c r="N44" s="311" t="s">
        <v>264</v>
      </c>
      <c r="O44" s="226"/>
      <c r="P44" s="22"/>
      <c r="Q44" s="24"/>
      <c r="R44" s="23"/>
      <c r="S44" s="23"/>
      <c r="T44" s="63"/>
      <c r="U44" s="23"/>
      <c r="V44" s="23"/>
      <c r="W44" s="23"/>
      <c r="X44" s="23"/>
      <c r="Y44" s="23"/>
      <c r="Z44" s="23"/>
      <c r="AA44" s="23"/>
      <c r="AB44" s="23"/>
      <c r="AC44" s="23"/>
      <c r="AD44" s="27"/>
    </row>
    <row r="45" spans="2:30" ht="42.75" customHeight="1" x14ac:dyDescent="0.2">
      <c r="B45" s="304" t="s">
        <v>212</v>
      </c>
      <c r="C45" s="340" t="s">
        <v>234</v>
      </c>
      <c r="D45" s="305" t="s">
        <v>176</v>
      </c>
      <c r="E45" s="305">
        <v>1</v>
      </c>
      <c r="F45" s="341">
        <v>1800</v>
      </c>
      <c r="G45" s="308" t="s">
        <v>26</v>
      </c>
      <c r="H45" s="345">
        <v>46081</v>
      </c>
      <c r="I45" s="310" t="s">
        <v>37</v>
      </c>
      <c r="J45" s="310" t="s">
        <v>66</v>
      </c>
      <c r="K45" s="310" t="s">
        <v>102</v>
      </c>
      <c r="L45" s="310" t="s">
        <v>19</v>
      </c>
      <c r="M45" s="307" t="s">
        <v>266</v>
      </c>
      <c r="N45" s="311" t="s">
        <v>264</v>
      </c>
      <c r="O45" s="226"/>
      <c r="P45" s="22"/>
      <c r="Q45" s="24"/>
      <c r="R45" s="23"/>
      <c r="S45" s="23"/>
      <c r="T45" s="63"/>
      <c r="U45" s="23"/>
      <c r="V45" s="23"/>
      <c r="W45" s="23"/>
      <c r="X45" s="23"/>
      <c r="Y45" s="23"/>
      <c r="Z45" s="23"/>
      <c r="AA45" s="23"/>
      <c r="AB45" s="23"/>
      <c r="AC45" s="23"/>
      <c r="AD45" s="27"/>
    </row>
    <row r="46" spans="2:30" ht="103.5" customHeight="1" x14ac:dyDescent="0.2">
      <c r="B46" s="304" t="s">
        <v>212</v>
      </c>
      <c r="C46" s="338" t="s">
        <v>235</v>
      </c>
      <c r="D46" s="305" t="str">
        <f>D39</f>
        <v>Mensal</v>
      </c>
      <c r="E46" s="305">
        <v>12</v>
      </c>
      <c r="F46" s="339">
        <v>6260.81</v>
      </c>
      <c r="G46" s="308" t="s">
        <v>28</v>
      </c>
      <c r="H46" s="309" t="s">
        <v>263</v>
      </c>
      <c r="I46" s="310" t="s">
        <v>37</v>
      </c>
      <c r="J46" s="310" t="s">
        <v>66</v>
      </c>
      <c r="K46" s="310" t="s">
        <v>111</v>
      </c>
      <c r="L46" s="310" t="s">
        <v>19</v>
      </c>
      <c r="M46" s="307" t="s">
        <v>265</v>
      </c>
      <c r="N46" s="311" t="s">
        <v>269</v>
      </c>
      <c r="O46" s="226"/>
      <c r="P46" s="22"/>
      <c r="Q46" s="23"/>
      <c r="R46" s="23"/>
      <c r="S46" s="24"/>
      <c r="T46" s="25"/>
      <c r="U46" s="23"/>
      <c r="V46" s="26"/>
      <c r="W46" s="23"/>
      <c r="X46" s="23"/>
      <c r="Y46" s="23"/>
      <c r="Z46" s="23"/>
      <c r="AA46" s="23"/>
      <c r="AB46" s="23"/>
      <c r="AC46" s="23"/>
      <c r="AD46" s="27"/>
    </row>
    <row r="47" spans="2:30" ht="66.75" customHeight="1" x14ac:dyDescent="0.2">
      <c r="B47" s="304" t="s">
        <v>212</v>
      </c>
      <c r="C47" s="340" t="s">
        <v>236</v>
      </c>
      <c r="D47" s="305" t="s">
        <v>176</v>
      </c>
      <c r="E47" s="306">
        <v>4</v>
      </c>
      <c r="F47" s="341">
        <v>4620</v>
      </c>
      <c r="G47" s="308" t="s">
        <v>26</v>
      </c>
      <c r="H47" s="345">
        <v>46053</v>
      </c>
      <c r="I47" s="310" t="s">
        <v>37</v>
      </c>
      <c r="J47" s="310" t="s">
        <v>66</v>
      </c>
      <c r="K47" s="310" t="s">
        <v>111</v>
      </c>
      <c r="L47" s="310" t="s">
        <v>19</v>
      </c>
      <c r="M47" s="307" t="s">
        <v>265</v>
      </c>
      <c r="N47" s="311" t="s">
        <v>264</v>
      </c>
      <c r="O47" s="226"/>
      <c r="P47" s="22"/>
      <c r="Q47" s="23"/>
      <c r="R47" s="24"/>
      <c r="S47" s="26"/>
      <c r="T47" s="25"/>
      <c r="U47" s="23"/>
      <c r="V47" s="23"/>
      <c r="W47" s="23"/>
      <c r="X47" s="23"/>
      <c r="Y47" s="23"/>
      <c r="Z47" s="23"/>
      <c r="AA47" s="23"/>
      <c r="AB47" s="23"/>
      <c r="AC47" s="23"/>
      <c r="AD47" s="27"/>
    </row>
    <row r="48" spans="2:30" ht="42.75" customHeight="1" x14ac:dyDescent="0.2">
      <c r="B48" s="304" t="s">
        <v>212</v>
      </c>
      <c r="C48" s="340" t="s">
        <v>239</v>
      </c>
      <c r="D48" s="305" t="s">
        <v>176</v>
      </c>
      <c r="E48" s="305">
        <v>1</v>
      </c>
      <c r="F48" s="341">
        <v>4707.42</v>
      </c>
      <c r="G48" s="308" t="s">
        <v>26</v>
      </c>
      <c r="H48" s="345">
        <v>46081</v>
      </c>
      <c r="I48" s="310" t="s">
        <v>37</v>
      </c>
      <c r="J48" s="310" t="s">
        <v>66</v>
      </c>
      <c r="K48" s="310" t="s">
        <v>102</v>
      </c>
      <c r="L48" s="310" t="s">
        <v>19</v>
      </c>
      <c r="M48" s="307" t="s">
        <v>266</v>
      </c>
      <c r="N48" s="311" t="s">
        <v>264</v>
      </c>
      <c r="O48" s="226"/>
      <c r="P48" s="22"/>
      <c r="Q48" s="24"/>
      <c r="R48" s="23"/>
      <c r="S48" s="23"/>
      <c r="T48" s="63"/>
      <c r="U48" s="23"/>
      <c r="V48" s="23"/>
      <c r="W48" s="23"/>
      <c r="X48" s="23"/>
      <c r="Y48" s="23"/>
      <c r="Z48" s="23"/>
      <c r="AA48" s="23"/>
      <c r="AB48" s="23"/>
      <c r="AC48" s="23"/>
      <c r="AD48" s="27"/>
    </row>
    <row r="49" spans="2:30" ht="66.75" customHeight="1" x14ac:dyDescent="0.2">
      <c r="B49" s="304" t="s">
        <v>212</v>
      </c>
      <c r="C49" s="340" t="s">
        <v>243</v>
      </c>
      <c r="D49" s="305" t="s">
        <v>176</v>
      </c>
      <c r="E49" s="305">
        <v>3</v>
      </c>
      <c r="F49" s="341">
        <v>1425.6</v>
      </c>
      <c r="G49" s="308" t="s">
        <v>26</v>
      </c>
      <c r="H49" s="345">
        <v>46172</v>
      </c>
      <c r="I49" s="310" t="s">
        <v>37</v>
      </c>
      <c r="J49" s="310" t="s">
        <v>66</v>
      </c>
      <c r="K49" s="310" t="s">
        <v>111</v>
      </c>
      <c r="L49" s="310" t="s">
        <v>19</v>
      </c>
      <c r="M49" s="307" t="s">
        <v>266</v>
      </c>
      <c r="N49" s="311" t="s">
        <v>264</v>
      </c>
      <c r="O49" s="226"/>
      <c r="P49" s="22"/>
      <c r="Q49" s="23"/>
      <c r="R49" s="23"/>
      <c r="S49" s="23"/>
      <c r="T49" s="66"/>
      <c r="U49" s="23"/>
      <c r="V49" s="23"/>
      <c r="W49" s="64"/>
      <c r="X49" s="23"/>
      <c r="Y49" s="23"/>
      <c r="Z49" s="23"/>
      <c r="AA49" s="23"/>
      <c r="AB49" s="23"/>
      <c r="AC49" s="23"/>
      <c r="AD49" s="27"/>
    </row>
    <row r="50" spans="2:30" ht="66.75" customHeight="1" x14ac:dyDescent="0.2">
      <c r="B50" s="304" t="s">
        <v>212</v>
      </c>
      <c r="C50" s="340" t="s">
        <v>244</v>
      </c>
      <c r="D50" s="305" t="s">
        <v>176</v>
      </c>
      <c r="E50" s="305">
        <v>1</v>
      </c>
      <c r="F50" s="341">
        <v>1400</v>
      </c>
      <c r="G50" s="308" t="s">
        <v>26</v>
      </c>
      <c r="H50" s="345">
        <v>46032</v>
      </c>
      <c r="I50" s="310" t="s">
        <v>37</v>
      </c>
      <c r="J50" s="310" t="s">
        <v>66</v>
      </c>
      <c r="K50" s="310" t="s">
        <v>111</v>
      </c>
      <c r="L50" s="310" t="s">
        <v>19</v>
      </c>
      <c r="M50" s="307" t="s">
        <v>266</v>
      </c>
      <c r="N50" s="311" t="s">
        <v>264</v>
      </c>
      <c r="O50" s="226"/>
      <c r="P50" s="22"/>
      <c r="Q50" s="24"/>
      <c r="R50" s="23"/>
      <c r="S50" s="26"/>
      <c r="T50" s="25"/>
      <c r="U50" s="23"/>
      <c r="V50" s="23"/>
      <c r="W50" s="23"/>
      <c r="X50" s="23"/>
      <c r="Y50" s="23"/>
      <c r="Z50" s="23"/>
      <c r="AA50" s="23"/>
      <c r="AB50" s="23"/>
      <c r="AC50" s="23"/>
      <c r="AD50" s="27"/>
    </row>
    <row r="51" spans="2:30" ht="66.75" customHeight="1" x14ac:dyDescent="0.2">
      <c r="B51" s="304" t="s">
        <v>212</v>
      </c>
      <c r="C51" s="340" t="s">
        <v>245</v>
      </c>
      <c r="D51" s="305" t="s">
        <v>176</v>
      </c>
      <c r="E51" s="305">
        <v>4</v>
      </c>
      <c r="F51" s="307">
        <v>2000</v>
      </c>
      <c r="G51" s="308" t="s">
        <v>26</v>
      </c>
      <c r="H51" s="345">
        <v>46295</v>
      </c>
      <c r="I51" s="310" t="s">
        <v>37</v>
      </c>
      <c r="J51" s="310" t="s">
        <v>66</v>
      </c>
      <c r="K51" s="310" t="s">
        <v>111</v>
      </c>
      <c r="L51" s="310" t="s">
        <v>19</v>
      </c>
      <c r="M51" s="307" t="s">
        <v>330</v>
      </c>
      <c r="N51" s="311" t="s">
        <v>264</v>
      </c>
      <c r="O51" s="226"/>
      <c r="P51" s="22"/>
      <c r="Q51" s="23"/>
      <c r="R51" s="23"/>
      <c r="S51" s="23"/>
      <c r="T51" s="25"/>
      <c r="U51" s="23"/>
      <c r="V51" s="23"/>
      <c r="W51" s="23"/>
      <c r="X51" s="23"/>
      <c r="Y51" s="24"/>
      <c r="Z51" s="23"/>
      <c r="AA51" s="26"/>
      <c r="AB51" s="23"/>
      <c r="AC51" s="23"/>
      <c r="AD51" s="27"/>
    </row>
    <row r="52" spans="2:30" ht="70.5" customHeight="1" x14ac:dyDescent="0.2">
      <c r="B52" s="304" t="s">
        <v>212</v>
      </c>
      <c r="C52" s="305" t="s">
        <v>246</v>
      </c>
      <c r="D52" s="305" t="s">
        <v>242</v>
      </c>
      <c r="E52" s="306">
        <v>15</v>
      </c>
      <c r="F52" s="307">
        <v>311.8</v>
      </c>
      <c r="G52" s="308" t="s">
        <v>26</v>
      </c>
      <c r="H52" s="345">
        <v>46037</v>
      </c>
      <c r="I52" s="310" t="s">
        <v>37</v>
      </c>
      <c r="J52" s="310" t="s">
        <v>66</v>
      </c>
      <c r="K52" s="310" t="s">
        <v>112</v>
      </c>
      <c r="L52" s="310" t="s">
        <v>19</v>
      </c>
      <c r="M52" s="307" t="s">
        <v>266</v>
      </c>
      <c r="N52" s="311" t="s">
        <v>264</v>
      </c>
      <c r="O52" s="226"/>
      <c r="P52" s="22"/>
      <c r="Q52" s="24"/>
      <c r="R52" s="23"/>
      <c r="S52" s="26"/>
      <c r="T52" s="25"/>
      <c r="U52" s="23"/>
      <c r="V52" s="23"/>
      <c r="W52" s="23"/>
      <c r="X52" s="23"/>
      <c r="Y52" s="23"/>
      <c r="Z52" s="23"/>
      <c r="AA52" s="23"/>
      <c r="AB52" s="23"/>
      <c r="AC52" s="23"/>
      <c r="AD52" s="27"/>
    </row>
    <row r="53" spans="2:30" ht="66.75" customHeight="1" x14ac:dyDescent="0.2">
      <c r="B53" s="304" t="s">
        <v>212</v>
      </c>
      <c r="C53" s="340" t="s">
        <v>247</v>
      </c>
      <c r="D53" s="305" t="s">
        <v>176</v>
      </c>
      <c r="E53" s="305">
        <v>10</v>
      </c>
      <c r="F53" s="341">
        <v>1000</v>
      </c>
      <c r="G53" s="308" t="s">
        <v>26</v>
      </c>
      <c r="H53" s="345">
        <v>46296</v>
      </c>
      <c r="I53" s="310" t="s">
        <v>37</v>
      </c>
      <c r="J53" s="310" t="s">
        <v>66</v>
      </c>
      <c r="K53" s="310" t="s">
        <v>102</v>
      </c>
      <c r="L53" s="310" t="s">
        <v>19</v>
      </c>
      <c r="M53" s="307" t="s">
        <v>330</v>
      </c>
      <c r="N53" s="311" t="s">
        <v>264</v>
      </c>
      <c r="O53" s="226"/>
      <c r="P53" s="22"/>
      <c r="Q53" s="23"/>
      <c r="R53" s="23"/>
      <c r="S53" s="23"/>
      <c r="T53" s="66"/>
      <c r="U53" s="23"/>
      <c r="V53" s="23"/>
      <c r="W53" s="23"/>
      <c r="X53" s="23"/>
      <c r="Y53" s="23"/>
      <c r="Z53" s="66"/>
      <c r="AA53" s="23"/>
      <c r="AB53" s="26"/>
      <c r="AC53" s="23"/>
      <c r="AD53" s="27"/>
    </row>
    <row r="54" spans="2:30" ht="137.25" customHeight="1" x14ac:dyDescent="0.2">
      <c r="B54" s="304" t="s">
        <v>212</v>
      </c>
      <c r="C54" s="340" t="s">
        <v>249</v>
      </c>
      <c r="D54" s="340" t="str">
        <f>D46</f>
        <v>Mensal</v>
      </c>
      <c r="E54" s="340">
        <f>E46</f>
        <v>12</v>
      </c>
      <c r="F54" s="346">
        <v>500</v>
      </c>
      <c r="G54" s="308" t="s">
        <v>28</v>
      </c>
      <c r="H54" s="347">
        <v>46037</v>
      </c>
      <c r="I54" s="310" t="s">
        <v>37</v>
      </c>
      <c r="J54" s="310" t="s">
        <v>66</v>
      </c>
      <c r="K54" s="310" t="s">
        <v>111</v>
      </c>
      <c r="L54" s="310" t="s">
        <v>19</v>
      </c>
      <c r="M54" s="307" t="s">
        <v>316</v>
      </c>
      <c r="N54" s="311" t="s">
        <v>267</v>
      </c>
      <c r="O54" s="226"/>
      <c r="P54" s="22"/>
      <c r="Q54" s="23"/>
      <c r="R54" s="23"/>
      <c r="S54" s="26"/>
      <c r="T54" s="25"/>
      <c r="U54" s="23"/>
      <c r="V54" s="23"/>
      <c r="W54" s="23"/>
      <c r="X54" s="23"/>
      <c r="Y54" s="23"/>
      <c r="Z54" s="23"/>
      <c r="AA54" s="23"/>
      <c r="AB54" s="23"/>
      <c r="AC54" s="23"/>
      <c r="AD54" s="27"/>
    </row>
    <row r="55" spans="2:30" ht="66.75" customHeight="1" x14ac:dyDescent="0.2">
      <c r="B55" s="304" t="s">
        <v>212</v>
      </c>
      <c r="C55" s="340" t="s">
        <v>250</v>
      </c>
      <c r="D55" s="305" t="s">
        <v>176</v>
      </c>
      <c r="E55" s="305">
        <v>1</v>
      </c>
      <c r="F55" s="341">
        <v>500</v>
      </c>
      <c r="G55" s="308" t="s">
        <v>26</v>
      </c>
      <c r="H55" s="345">
        <v>46296</v>
      </c>
      <c r="I55" s="310" t="s">
        <v>37</v>
      </c>
      <c r="J55" s="310" t="s">
        <v>66</v>
      </c>
      <c r="K55" s="310" t="s">
        <v>111</v>
      </c>
      <c r="L55" s="310" t="s">
        <v>19</v>
      </c>
      <c r="M55" s="307" t="s">
        <v>330</v>
      </c>
      <c r="N55" s="311" t="s">
        <v>264</v>
      </c>
      <c r="O55" s="226"/>
      <c r="P55" s="22"/>
      <c r="Q55" s="23"/>
      <c r="R55" s="23"/>
      <c r="S55" s="23"/>
      <c r="T55" s="25"/>
      <c r="U55" s="23"/>
      <c r="V55" s="23"/>
      <c r="W55" s="23"/>
      <c r="X55" s="23"/>
      <c r="Y55" s="23"/>
      <c r="Z55" s="24"/>
      <c r="AA55" s="23"/>
      <c r="AB55" s="26"/>
      <c r="AC55" s="23"/>
      <c r="AD55" s="27"/>
    </row>
    <row r="56" spans="2:30" ht="66.75" customHeight="1" x14ac:dyDescent="0.2">
      <c r="B56" s="312" t="s">
        <v>212</v>
      </c>
      <c r="C56" s="348" t="s">
        <v>252</v>
      </c>
      <c r="D56" s="313" t="s">
        <v>176</v>
      </c>
      <c r="E56" s="313">
        <v>4</v>
      </c>
      <c r="F56" s="349">
        <v>247.96</v>
      </c>
      <c r="G56" s="316" t="s">
        <v>26</v>
      </c>
      <c r="H56" s="350">
        <v>46081</v>
      </c>
      <c r="I56" s="318" t="s">
        <v>37</v>
      </c>
      <c r="J56" s="318" t="s">
        <v>66</v>
      </c>
      <c r="K56" s="318" t="s">
        <v>118</v>
      </c>
      <c r="L56" s="318" t="s">
        <v>19</v>
      </c>
      <c r="M56" s="315" t="s">
        <v>265</v>
      </c>
      <c r="N56" s="319" t="s">
        <v>264</v>
      </c>
      <c r="O56" s="226"/>
      <c r="P56" s="22"/>
      <c r="Q56" s="23"/>
      <c r="R56" s="23"/>
      <c r="S56" s="24"/>
      <c r="T56" s="63"/>
      <c r="U56" s="23"/>
      <c r="V56" s="23"/>
      <c r="W56" s="23"/>
      <c r="X56" s="23"/>
      <c r="Y56" s="23"/>
      <c r="Z56" s="23"/>
      <c r="AA56" s="23"/>
      <c r="AB56" s="23"/>
      <c r="AC56" s="23"/>
      <c r="AD56" s="27"/>
    </row>
    <row r="57" spans="2:30" ht="390.75" customHeight="1" thickBot="1" x14ac:dyDescent="0.25">
      <c r="B57" s="351" t="s">
        <v>212</v>
      </c>
      <c r="C57" s="352" t="s">
        <v>294</v>
      </c>
      <c r="D57" s="353" t="s">
        <v>162</v>
      </c>
      <c r="E57" s="354" t="s">
        <v>194</v>
      </c>
      <c r="F57" s="355">
        <v>448896.64</v>
      </c>
      <c r="G57" s="356" t="s">
        <v>28</v>
      </c>
      <c r="H57" s="357" t="s">
        <v>167</v>
      </c>
      <c r="I57" s="330" t="s">
        <v>37</v>
      </c>
      <c r="J57" s="330" t="s">
        <v>66</v>
      </c>
      <c r="K57" s="330" t="s">
        <v>111</v>
      </c>
      <c r="L57" s="330" t="s">
        <v>19</v>
      </c>
      <c r="M57" s="332" t="s">
        <v>316</v>
      </c>
      <c r="N57" s="358" t="s">
        <v>295</v>
      </c>
      <c r="O57" s="226"/>
      <c r="P57" s="22"/>
      <c r="Q57" s="23"/>
      <c r="R57" s="23"/>
      <c r="S57" s="60"/>
      <c r="T57" s="213"/>
      <c r="U57" s="24"/>
      <c r="V57" s="63"/>
      <c r="W57" s="23"/>
      <c r="X57" s="23"/>
      <c r="Y57" s="23"/>
      <c r="Z57" s="23"/>
      <c r="AA57" s="23"/>
      <c r="AB57" s="23"/>
      <c r="AC57" s="23"/>
      <c r="AD57" s="27"/>
    </row>
    <row r="58" spans="2:30" ht="96.75" thickBot="1" x14ac:dyDescent="0.25">
      <c r="B58" s="351" t="s">
        <v>212</v>
      </c>
      <c r="C58" s="352" t="s">
        <v>324</v>
      </c>
      <c r="D58" s="353" t="s">
        <v>162</v>
      </c>
      <c r="E58" s="354" t="s">
        <v>176</v>
      </c>
      <c r="F58" s="355">
        <v>13180.98</v>
      </c>
      <c r="G58" s="356" t="s">
        <v>26</v>
      </c>
      <c r="H58" s="357" t="s">
        <v>337</v>
      </c>
      <c r="I58" s="330" t="s">
        <v>327</v>
      </c>
      <c r="J58" s="330" t="s">
        <v>66</v>
      </c>
      <c r="K58" s="330" t="s">
        <v>111</v>
      </c>
      <c r="L58" s="330" t="s">
        <v>19</v>
      </c>
      <c r="M58" s="332" t="s">
        <v>316</v>
      </c>
      <c r="N58" s="358" t="s">
        <v>335</v>
      </c>
      <c r="O58" s="226"/>
      <c r="P58" s="39"/>
      <c r="Q58" s="40"/>
      <c r="R58" s="40"/>
      <c r="S58" s="220"/>
      <c r="T58" s="221"/>
      <c r="U58" s="221"/>
      <c r="V58" s="221"/>
      <c r="W58" s="221"/>
      <c r="X58" s="40"/>
      <c r="Y58" s="24"/>
      <c r="Z58" s="23"/>
      <c r="AA58" s="40"/>
      <c r="AB58" s="63"/>
      <c r="AC58" s="40"/>
      <c r="AD58" s="27"/>
    </row>
    <row r="59" spans="2:30" ht="96.75" thickBot="1" x14ac:dyDescent="0.25">
      <c r="B59" s="351" t="s">
        <v>212</v>
      </c>
      <c r="C59" s="352" t="s">
        <v>324</v>
      </c>
      <c r="D59" s="353" t="s">
        <v>176</v>
      </c>
      <c r="E59" s="354" t="s">
        <v>194</v>
      </c>
      <c r="F59" s="355">
        <v>2341.1999999999998</v>
      </c>
      <c r="G59" s="356" t="s">
        <v>26</v>
      </c>
      <c r="H59" s="357" t="s">
        <v>337</v>
      </c>
      <c r="I59" s="330" t="s">
        <v>37</v>
      </c>
      <c r="J59" s="330" t="s">
        <v>66</v>
      </c>
      <c r="K59" s="330" t="s">
        <v>102</v>
      </c>
      <c r="L59" s="330" t="s">
        <v>19</v>
      </c>
      <c r="M59" s="332" t="s">
        <v>316</v>
      </c>
      <c r="N59" s="358" t="s">
        <v>335</v>
      </c>
      <c r="O59" s="226"/>
      <c r="P59" s="28"/>
      <c r="Q59" s="29"/>
      <c r="R59" s="29"/>
      <c r="S59" s="76"/>
      <c r="T59" s="215"/>
      <c r="U59" s="215"/>
      <c r="V59" s="215"/>
      <c r="W59" s="215"/>
      <c r="X59" s="29"/>
      <c r="Y59" s="30"/>
      <c r="Z59" s="29"/>
      <c r="AA59" s="29"/>
      <c r="AB59" s="63"/>
      <c r="AC59" s="29"/>
      <c r="AD59" s="32"/>
    </row>
    <row r="60" spans="2:30" ht="15.75" customHeight="1" thickBot="1" x14ac:dyDescent="0.25">
      <c r="B60" s="272" t="s">
        <v>283</v>
      </c>
      <c r="C60" s="273"/>
      <c r="D60" s="273"/>
      <c r="E60" s="274"/>
      <c r="F60" s="20">
        <f>SUM(F27:F59)</f>
        <v>1763808.66</v>
      </c>
      <c r="G60" s="275"/>
      <c r="H60" s="275"/>
      <c r="I60" s="275"/>
      <c r="J60" s="275"/>
      <c r="K60" s="275"/>
      <c r="L60" s="275"/>
      <c r="M60" s="275"/>
      <c r="N60" s="276"/>
    </row>
    <row r="61" spans="2:30" ht="15.75" customHeight="1" x14ac:dyDescent="0.2">
      <c r="P61" s="67"/>
      <c r="Q61" s="248" t="s">
        <v>287</v>
      </c>
      <c r="R61" s="248"/>
      <c r="S61" s="248"/>
      <c r="T61" s="248"/>
      <c r="U61" s="249"/>
    </row>
    <row r="62" spans="2:30" ht="15.75" customHeight="1" thickBot="1" x14ac:dyDescent="0.25">
      <c r="P62" s="68"/>
      <c r="Q62" s="278" t="s">
        <v>288</v>
      </c>
      <c r="R62" s="278"/>
      <c r="S62" s="278"/>
      <c r="T62" s="278"/>
      <c r="U62" s="279"/>
    </row>
    <row r="63" spans="2:30" ht="15.75" customHeight="1" thickBot="1" x14ac:dyDescent="0.25">
      <c r="B63" s="261" t="s">
        <v>284</v>
      </c>
      <c r="C63" s="262"/>
      <c r="D63" s="262"/>
      <c r="E63" s="263"/>
      <c r="F63" s="18">
        <f>F60+F26+F18+F16</f>
        <v>3215972.4985599997</v>
      </c>
      <c r="G63" s="280"/>
      <c r="H63" s="280"/>
      <c r="I63" s="280"/>
      <c r="J63" s="280"/>
      <c r="K63" s="280"/>
      <c r="L63" s="280"/>
      <c r="M63" s="280"/>
      <c r="N63" s="281"/>
    </row>
    <row r="65" spans="3:12" ht="15.75" customHeight="1" x14ac:dyDescent="0.2">
      <c r="H65" s="72"/>
    </row>
    <row r="66" spans="3:12" ht="15.75" customHeight="1" x14ac:dyDescent="0.2">
      <c r="F66" s="71"/>
    </row>
    <row r="67" spans="3:12" ht="31.5" hidden="1" customHeight="1" x14ac:dyDescent="0.2">
      <c r="C67" s="189"/>
      <c r="D67" s="23" t="s">
        <v>296</v>
      </c>
      <c r="I67" s="72"/>
    </row>
    <row r="68" spans="3:12" ht="15.75" hidden="1" customHeight="1" x14ac:dyDescent="0.2">
      <c r="C68" s="190"/>
      <c r="D68" s="23" t="s">
        <v>297</v>
      </c>
      <c r="F68" s="72"/>
      <c r="I68" s="225"/>
    </row>
    <row r="69" spans="3:12" ht="15.75" hidden="1" customHeight="1" x14ac:dyDescent="0.2">
      <c r="C69" s="192"/>
      <c r="D69" s="23" t="s">
        <v>299</v>
      </c>
      <c r="K69" s="72"/>
    </row>
    <row r="70" spans="3:12" ht="15.75" hidden="1" customHeight="1" x14ac:dyDescent="0.2">
      <c r="C70" s="224"/>
      <c r="D70" s="23" t="s">
        <v>336</v>
      </c>
      <c r="H70" s="277"/>
      <c r="I70" s="277"/>
    </row>
    <row r="71" spans="3:12" ht="15.75" customHeight="1" x14ac:dyDescent="0.2">
      <c r="H71" s="277"/>
      <c r="I71" s="277"/>
      <c r="L71" s="72"/>
    </row>
    <row r="72" spans="3:12" ht="15.75" customHeight="1" x14ac:dyDescent="0.2">
      <c r="H72" s="277"/>
      <c r="I72" s="277"/>
    </row>
    <row r="73" spans="3:12" ht="15.75" customHeight="1" x14ac:dyDescent="0.2">
      <c r="D73" s="71"/>
      <c r="H73" s="277"/>
      <c r="I73" s="277"/>
    </row>
    <row r="74" spans="3:12" ht="15.75" customHeight="1" x14ac:dyDescent="0.2">
      <c r="D74" s="71"/>
      <c r="H74" s="277"/>
      <c r="I74" s="277"/>
    </row>
    <row r="75" spans="3:12" ht="15.75" customHeight="1" x14ac:dyDescent="0.2">
      <c r="D75" s="216"/>
      <c r="H75" s="277"/>
      <c r="I75" s="277"/>
    </row>
    <row r="76" spans="3:12" ht="15.75" customHeight="1" x14ac:dyDescent="0.2">
      <c r="H76" s="277"/>
      <c r="I76" s="277"/>
    </row>
    <row r="77" spans="3:12" ht="15.75" customHeight="1" x14ac:dyDescent="0.2">
      <c r="F77" s="71"/>
      <c r="H77" s="277"/>
      <c r="I77" s="277"/>
    </row>
    <row r="78" spans="3:12" ht="15.75" customHeight="1" x14ac:dyDescent="0.2">
      <c r="F78" s="71"/>
      <c r="H78" s="277"/>
      <c r="I78" s="277"/>
    </row>
    <row r="79" spans="3:12" ht="15.75" customHeight="1" x14ac:dyDescent="0.2">
      <c r="F79" s="193"/>
      <c r="H79" s="277"/>
      <c r="I79" s="277"/>
    </row>
    <row r="81" spans="6:12" ht="15.75" customHeight="1" x14ac:dyDescent="0.2">
      <c r="F81" s="71"/>
      <c r="H81" s="277"/>
      <c r="I81" s="277"/>
    </row>
    <row r="83" spans="6:12" ht="15.75" customHeight="1" x14ac:dyDescent="0.2">
      <c r="F83" s="71"/>
      <c r="H83" s="277"/>
      <c r="I83" s="277"/>
      <c r="L83" s="72"/>
    </row>
    <row r="85" spans="6:12" ht="15.75" customHeight="1" x14ac:dyDescent="0.2">
      <c r="F85" s="71"/>
      <c r="H85" s="277"/>
      <c r="I85" s="277"/>
    </row>
    <row r="86" spans="6:12" ht="15.75" customHeight="1" x14ac:dyDescent="0.2">
      <c r="F86" s="71"/>
      <c r="H86" s="277"/>
      <c r="I86" s="277"/>
    </row>
    <row r="87" spans="6:12" ht="15.75" customHeight="1" x14ac:dyDescent="0.2">
      <c r="F87" s="71"/>
      <c r="H87" s="277"/>
      <c r="I87" s="277"/>
    </row>
    <row r="88" spans="6:12" ht="15.75" customHeight="1" x14ac:dyDescent="0.2">
      <c r="F88" s="71"/>
      <c r="H88" s="277"/>
      <c r="I88" s="277"/>
    </row>
    <row r="89" spans="6:12" ht="15.75" customHeight="1" x14ac:dyDescent="0.2">
      <c r="F89" s="71"/>
    </row>
    <row r="90" spans="6:12" ht="15.75" customHeight="1" x14ac:dyDescent="0.2">
      <c r="F90" s="71"/>
    </row>
    <row r="91" spans="6:12" ht="15.75" customHeight="1" x14ac:dyDescent="0.2">
      <c r="F91" s="71"/>
    </row>
    <row r="92" spans="6:12" ht="15.75" customHeight="1" x14ac:dyDescent="0.2">
      <c r="F92" s="71"/>
    </row>
    <row r="93" spans="6:12" ht="15.75" customHeight="1" x14ac:dyDescent="0.2">
      <c r="F93" s="71"/>
    </row>
    <row r="94" spans="6:12" ht="15.75" customHeight="1" x14ac:dyDescent="0.2">
      <c r="F94" s="71"/>
    </row>
    <row r="95" spans="6:12" ht="15.75" customHeight="1" x14ac:dyDescent="0.2">
      <c r="F95" s="71"/>
    </row>
    <row r="96" spans="6:12" ht="15.75" customHeight="1" x14ac:dyDescent="0.2">
      <c r="F96" s="71"/>
    </row>
    <row r="97" spans="6:6" ht="15.75" customHeight="1" x14ac:dyDescent="0.2">
      <c r="F97" s="71"/>
    </row>
    <row r="98" spans="6:6" ht="15.75" customHeight="1" x14ac:dyDescent="0.2">
      <c r="F98" s="71"/>
    </row>
    <row r="99" spans="6:6" ht="15.75" customHeight="1" x14ac:dyDescent="0.2">
      <c r="F99" s="71"/>
    </row>
    <row r="100" spans="6:6" ht="15.75" customHeight="1" x14ac:dyDescent="0.2">
      <c r="F100" s="71"/>
    </row>
    <row r="101" spans="6:6" ht="15.75" customHeight="1" x14ac:dyDescent="0.2">
      <c r="F101" s="71"/>
    </row>
  </sheetData>
  <mergeCells count="63">
    <mergeCell ref="H88:I88"/>
    <mergeCell ref="H79:I79"/>
    <mergeCell ref="H81:I81"/>
    <mergeCell ref="H83:I83"/>
    <mergeCell ref="H85:I85"/>
    <mergeCell ref="H86:I86"/>
    <mergeCell ref="H87:I87"/>
    <mergeCell ref="H78:I78"/>
    <mergeCell ref="Q62:U62"/>
    <mergeCell ref="B63:E63"/>
    <mergeCell ref="G63:N63"/>
    <mergeCell ref="H70:I70"/>
    <mergeCell ref="H71:I71"/>
    <mergeCell ref="H72:I72"/>
    <mergeCell ref="H73:I73"/>
    <mergeCell ref="H74:I74"/>
    <mergeCell ref="H75:I75"/>
    <mergeCell ref="H76:I76"/>
    <mergeCell ref="H77:I77"/>
    <mergeCell ref="B26:E26"/>
    <mergeCell ref="G26:N26"/>
    <mergeCell ref="P26:AD26"/>
    <mergeCell ref="B60:E60"/>
    <mergeCell ref="G60:N60"/>
    <mergeCell ref="Q61:U61"/>
    <mergeCell ref="AC8:AC9"/>
    <mergeCell ref="AD8:AD9"/>
    <mergeCell ref="B16:E16"/>
    <mergeCell ref="G16:N16"/>
    <mergeCell ref="P16:AD16"/>
    <mergeCell ref="B18:E18"/>
    <mergeCell ref="G18:N18"/>
    <mergeCell ref="P18:AD18"/>
    <mergeCell ref="W8:W9"/>
    <mergeCell ref="X8:X9"/>
    <mergeCell ref="Y8:Y9"/>
    <mergeCell ref="Z8:Z9"/>
    <mergeCell ref="AA8:AA9"/>
    <mergeCell ref="AB8:AB9"/>
    <mergeCell ref="Q8:Q9"/>
    <mergeCell ref="R8:R9"/>
    <mergeCell ref="S8:S9"/>
    <mergeCell ref="T8:T9"/>
    <mergeCell ref="U8:U9"/>
    <mergeCell ref="V8:V9"/>
    <mergeCell ref="P8:P9"/>
    <mergeCell ref="B8:B9"/>
    <mergeCell ref="C8:C9"/>
    <mergeCell ref="D8:D9"/>
    <mergeCell ref="E8:E9"/>
    <mergeCell ref="F8:F9"/>
    <mergeCell ref="G8:G9"/>
    <mergeCell ref="H8:H9"/>
    <mergeCell ref="I8:K8"/>
    <mergeCell ref="L8:L9"/>
    <mergeCell ref="M8:M9"/>
    <mergeCell ref="N8:N9"/>
    <mergeCell ref="B2:N2"/>
    <mergeCell ref="O2:AA2"/>
    <mergeCell ref="B4:C4"/>
    <mergeCell ref="E4:H4"/>
    <mergeCell ref="B5:C5"/>
    <mergeCell ref="E5:H5"/>
  </mergeCells>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5">
        <x14:dataValidation type="list" allowBlank="1" showInputMessage="1" showErrorMessage="1" xr:uid="{B3089D3C-D96B-4C89-A668-34943A6E4852}">
          <x14:formula1>
            <xm:f>Listas!$F$2:$F$88</xm:f>
          </x14:formula1>
          <xm:sqref>K19:K25 K10:K15 K17 K27:K59</xm:sqref>
        </x14:dataValidation>
        <x14:dataValidation type="list" allowBlank="1" showInputMessage="1" showErrorMessage="1" xr:uid="{052F0CCA-88B2-48ED-913C-E2B572DD6FEF}">
          <x14:formula1>
            <xm:f>Listas!$E$2:$E$33</xm:f>
          </x14:formula1>
          <xm:sqref>J19:J25 J10:J15 J17 J27:J59</xm:sqref>
        </x14:dataValidation>
        <x14:dataValidation type="list" allowBlank="1" showInputMessage="1" showErrorMessage="1" xr:uid="{55B1E21D-C4B4-482B-B4B8-DFFCDA786AFE}">
          <x14:formula1>
            <xm:f>Listas!$D$2:$D$9</xm:f>
          </x14:formula1>
          <xm:sqref>Q5:Q7 I19:I25 I10:I15 I17 I27:I59</xm:sqref>
        </x14:dataValidation>
        <x14:dataValidation type="list" showInputMessage="1" showErrorMessage="1" xr:uid="{00EFFFC3-2E74-45E9-BFCC-721BCAAE0B1F}">
          <x14:formula1>
            <xm:f>Listas!$C$2:$C$8</xm:f>
          </x14:formula1>
          <xm:sqref>L19:L25 L10:L15 L17 L27:L59</xm:sqref>
        </x14:dataValidation>
        <x14:dataValidation type="list" allowBlank="1" showErrorMessage="1" prompt="FAVOR ESCOLHER UMA DAS OPÇÕES DISPONÍVEIS" xr:uid="{98F8D0A9-B36D-4A53-94FF-AE419E96CFED}">
          <x14:formula1>
            <xm:f>Listas!$A$2:$A$4</xm:f>
          </x14:formula1>
          <xm:sqref>G19:G25 G10:G15 G17 G27:G59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4">
    <outlinePr summaryBelow="0" summaryRight="0"/>
    <pageSetUpPr fitToPage="1"/>
  </sheetPr>
  <dimension ref="B2:AD90"/>
  <sheetViews>
    <sheetView showGridLines="0" topLeftCell="A10" zoomScale="85" zoomScaleNormal="85" zoomScaleSheetLayoutView="55" workbookViewId="0">
      <selection activeCell="B81" sqref="B81"/>
    </sheetView>
  </sheetViews>
  <sheetFormatPr defaultColWidth="12.5703125" defaultRowHeight="15.75" customHeight="1" x14ac:dyDescent="0.2"/>
  <cols>
    <col min="1" max="1" width="2.140625" style="2" customWidth="1"/>
    <col min="2" max="2" width="15" style="2" customWidth="1"/>
    <col min="3" max="3" width="32.5703125" style="2" customWidth="1"/>
    <col min="4" max="4" width="14.85546875" style="2" customWidth="1"/>
    <col min="5" max="5" width="13" style="2" customWidth="1"/>
    <col min="6" max="6" width="21.42578125" style="2" customWidth="1"/>
    <col min="7" max="7" width="14.140625" style="2" customWidth="1"/>
    <col min="8" max="8" width="13.42578125" style="2" bestFit="1"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3138592.7485600002</v>
      </c>
      <c r="S5" s="5">
        <f t="shared" si="0"/>
        <v>0</v>
      </c>
      <c r="T5" s="5">
        <f t="shared" si="0"/>
        <v>0</v>
      </c>
      <c r="U5" s="5">
        <f t="shared" si="0"/>
        <v>0</v>
      </c>
      <c r="V5" s="5">
        <f t="shared" si="0"/>
        <v>0</v>
      </c>
      <c r="W5" s="5">
        <f t="shared" si="0"/>
        <v>0</v>
      </c>
      <c r="X5" s="5">
        <f t="shared" si="0"/>
        <v>0</v>
      </c>
    </row>
    <row r="6" spans="2:30" ht="33.75" customHeight="1" x14ac:dyDescent="0.2">
      <c r="Q6" s="7" t="s">
        <v>38</v>
      </c>
      <c r="R6" s="5">
        <f t="shared" si="0"/>
        <v>52257.57</v>
      </c>
      <c r="S6" s="5">
        <f t="shared" si="0"/>
        <v>0</v>
      </c>
      <c r="T6" s="5">
        <f t="shared" si="0"/>
        <v>0</v>
      </c>
      <c r="U6" s="5">
        <f t="shared" si="0"/>
        <v>0</v>
      </c>
      <c r="V6" s="5">
        <f t="shared" si="0"/>
        <v>0</v>
      </c>
      <c r="W6" s="5">
        <f t="shared" si="0"/>
        <v>0</v>
      </c>
      <c r="X6" s="5">
        <f t="shared" si="0"/>
        <v>0</v>
      </c>
    </row>
    <row r="7" spans="2:30" ht="24" customHeight="1" thickBot="1" x14ac:dyDescent="0.25">
      <c r="Q7" s="212"/>
      <c r="S7" s="2"/>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32">
        <v>45931</v>
      </c>
      <c r="Q8" s="245">
        <v>45962</v>
      </c>
      <c r="R8" s="245">
        <v>45992</v>
      </c>
      <c r="S8" s="245">
        <v>46023</v>
      </c>
      <c r="T8" s="245">
        <v>46054</v>
      </c>
      <c r="U8" s="245">
        <v>46082</v>
      </c>
      <c r="V8" s="245">
        <v>46113</v>
      </c>
      <c r="W8" s="245">
        <v>46143</v>
      </c>
      <c r="X8" s="245">
        <v>46174</v>
      </c>
      <c r="Y8" s="245">
        <v>46204</v>
      </c>
      <c r="Z8" s="245">
        <v>46235</v>
      </c>
      <c r="AA8" s="245">
        <v>46266</v>
      </c>
      <c r="AB8" s="245">
        <v>46296</v>
      </c>
      <c r="AC8" s="245">
        <v>46327</v>
      </c>
      <c r="AD8" s="250">
        <v>46357</v>
      </c>
    </row>
    <row r="9" spans="2:30" ht="36.75" customHeight="1" x14ac:dyDescent="0.2">
      <c r="B9" s="235"/>
      <c r="C9" s="237"/>
      <c r="D9" s="239"/>
      <c r="E9" s="239"/>
      <c r="F9" s="239"/>
      <c r="G9" s="237"/>
      <c r="H9" s="237"/>
      <c r="I9" s="17" t="s">
        <v>30</v>
      </c>
      <c r="J9" s="17" t="s">
        <v>31</v>
      </c>
      <c r="K9" s="17" t="s">
        <v>32</v>
      </c>
      <c r="L9" s="237"/>
      <c r="M9" s="237"/>
      <c r="N9" s="244" t="s">
        <v>9</v>
      </c>
      <c r="P9" s="233"/>
      <c r="Q9" s="246"/>
      <c r="R9" s="246"/>
      <c r="S9" s="246"/>
      <c r="T9" s="246"/>
      <c r="U9" s="247"/>
      <c r="V9" s="247"/>
      <c r="W9" s="247"/>
      <c r="X9" s="247"/>
      <c r="Y9" s="247"/>
      <c r="Z9" s="247"/>
      <c r="AA9" s="247"/>
      <c r="AB9" s="247"/>
      <c r="AC9" s="247"/>
      <c r="AD9" s="251"/>
    </row>
    <row r="10" spans="2:30" ht="81" customHeight="1" x14ac:dyDescent="0.2">
      <c r="B10" s="85" t="s">
        <v>160</v>
      </c>
      <c r="C10" s="86" t="s">
        <v>161</v>
      </c>
      <c r="D10" s="86" t="s">
        <v>162</v>
      </c>
      <c r="E10" s="87">
        <v>1</v>
      </c>
      <c r="F10" s="88">
        <v>248890</v>
      </c>
      <c r="G10" s="89" t="s">
        <v>26</v>
      </c>
      <c r="H10" s="90" t="s">
        <v>165</v>
      </c>
      <c r="I10" s="91" t="s">
        <v>37</v>
      </c>
      <c r="J10" s="91" t="s">
        <v>66</v>
      </c>
      <c r="K10" s="91" t="s">
        <v>111</v>
      </c>
      <c r="L10" s="91" t="s">
        <v>19</v>
      </c>
      <c r="M10" s="86" t="s">
        <v>168</v>
      </c>
      <c r="N10" s="92" t="s">
        <v>169</v>
      </c>
      <c r="P10" s="22"/>
      <c r="Q10" s="23"/>
      <c r="R10" s="23"/>
      <c r="S10" s="24"/>
      <c r="T10" s="25"/>
      <c r="U10" s="23"/>
      <c r="V10" s="23"/>
      <c r="W10" s="23"/>
      <c r="X10" s="26"/>
      <c r="Y10" s="23"/>
      <c r="Z10" s="23"/>
      <c r="AA10" s="23"/>
      <c r="AB10" s="23"/>
      <c r="AC10" s="23"/>
      <c r="AD10" s="27"/>
    </row>
    <row r="11" spans="2:30" ht="74.25" customHeight="1" x14ac:dyDescent="0.2">
      <c r="B11" s="85" t="s">
        <v>160</v>
      </c>
      <c r="C11" s="86" t="s">
        <v>163</v>
      </c>
      <c r="D11" s="86" t="s">
        <v>162</v>
      </c>
      <c r="E11" s="87">
        <v>1</v>
      </c>
      <c r="F11" s="88">
        <v>83000</v>
      </c>
      <c r="G11" s="89" t="s">
        <v>26</v>
      </c>
      <c r="H11" s="90" t="s">
        <v>165</v>
      </c>
      <c r="I11" s="91" t="s">
        <v>37</v>
      </c>
      <c r="J11" s="91" t="s">
        <v>66</v>
      </c>
      <c r="K11" s="91" t="s">
        <v>105</v>
      </c>
      <c r="L11" s="91" t="s">
        <v>19</v>
      </c>
      <c r="M11" s="86" t="s">
        <v>168</v>
      </c>
      <c r="N11" s="92" t="s">
        <v>169</v>
      </c>
      <c r="P11" s="22"/>
      <c r="Q11" s="23"/>
      <c r="R11" s="23"/>
      <c r="S11" s="24"/>
      <c r="T11" s="25"/>
      <c r="U11" s="23"/>
      <c r="V11" s="23"/>
      <c r="W11" s="23"/>
      <c r="X11" s="26"/>
      <c r="Y11" s="23"/>
      <c r="Z11" s="23"/>
      <c r="AA11" s="23"/>
      <c r="AB11" s="23"/>
      <c r="AC11" s="23"/>
      <c r="AD11" s="27"/>
    </row>
    <row r="12" spans="2:30" ht="51" customHeight="1" x14ac:dyDescent="0.2">
      <c r="B12" s="85" t="s">
        <v>160</v>
      </c>
      <c r="C12" s="86" t="s">
        <v>164</v>
      </c>
      <c r="D12" s="86" t="s">
        <v>162</v>
      </c>
      <c r="E12" s="87">
        <v>1</v>
      </c>
      <c r="F12" s="88">
        <v>50000</v>
      </c>
      <c r="G12" s="89" t="s">
        <v>26</v>
      </c>
      <c r="H12" s="90" t="s">
        <v>166</v>
      </c>
      <c r="I12" s="91" t="s">
        <v>37</v>
      </c>
      <c r="J12" s="91" t="s">
        <v>66</v>
      </c>
      <c r="K12" s="91" t="s">
        <v>118</v>
      </c>
      <c r="L12" s="91" t="s">
        <v>19</v>
      </c>
      <c r="M12" s="86" t="s">
        <v>170</v>
      </c>
      <c r="N12" s="92" t="s">
        <v>171</v>
      </c>
      <c r="P12" s="22"/>
      <c r="Q12" s="23"/>
      <c r="R12" s="23"/>
      <c r="S12" s="23"/>
      <c r="T12" s="24"/>
      <c r="U12" s="26"/>
      <c r="V12" s="23"/>
      <c r="W12" s="23"/>
      <c r="X12" s="23"/>
      <c r="Y12" s="23"/>
      <c r="Z12" s="23"/>
      <c r="AA12" s="23"/>
      <c r="AB12" s="23"/>
      <c r="AC12" s="23"/>
      <c r="AD12" s="27"/>
    </row>
    <row r="13" spans="2:30" ht="58.5" customHeight="1" x14ac:dyDescent="0.2">
      <c r="B13" s="93" t="s">
        <v>160</v>
      </c>
      <c r="C13" s="94" t="s">
        <v>298</v>
      </c>
      <c r="D13" s="94" t="s">
        <v>162</v>
      </c>
      <c r="E13" s="95">
        <v>1</v>
      </c>
      <c r="F13" s="96">
        <v>21194</v>
      </c>
      <c r="G13" s="97" t="s">
        <v>26</v>
      </c>
      <c r="H13" s="98" t="s">
        <v>167</v>
      </c>
      <c r="I13" s="99" t="s">
        <v>37</v>
      </c>
      <c r="J13" s="99" t="s">
        <v>66</v>
      </c>
      <c r="K13" s="99" t="s">
        <v>108</v>
      </c>
      <c r="L13" s="99" t="s">
        <v>19</v>
      </c>
      <c r="M13" s="94" t="s">
        <v>170</v>
      </c>
      <c r="N13" s="100" t="s">
        <v>172</v>
      </c>
      <c r="P13" s="22"/>
      <c r="Q13" s="23"/>
      <c r="R13" s="23"/>
      <c r="S13" s="23"/>
      <c r="T13" s="24"/>
      <c r="U13" s="23"/>
      <c r="V13" s="26"/>
      <c r="W13" s="23"/>
      <c r="X13" s="23"/>
      <c r="Y13" s="23"/>
      <c r="Z13" s="23"/>
      <c r="AA13" s="23"/>
      <c r="AB13" s="23"/>
      <c r="AC13" s="23"/>
      <c r="AD13" s="27"/>
    </row>
    <row r="14" spans="2:30" ht="46.5" customHeight="1" x14ac:dyDescent="0.2">
      <c r="B14" s="93" t="s">
        <v>160</v>
      </c>
      <c r="C14" s="94" t="s">
        <v>298</v>
      </c>
      <c r="D14" s="94" t="s">
        <v>162</v>
      </c>
      <c r="E14" s="87">
        <v>1</v>
      </c>
      <c r="F14" s="88">
        <v>4238.8</v>
      </c>
      <c r="G14" s="89" t="s">
        <v>26</v>
      </c>
      <c r="H14" s="98" t="s">
        <v>167</v>
      </c>
      <c r="I14" s="91" t="s">
        <v>37</v>
      </c>
      <c r="J14" s="91" t="s">
        <v>66</v>
      </c>
      <c r="K14" s="91" t="s">
        <v>118</v>
      </c>
      <c r="L14" s="91" t="s">
        <v>19</v>
      </c>
      <c r="M14" s="94" t="s">
        <v>170</v>
      </c>
      <c r="N14" s="100" t="s">
        <v>172</v>
      </c>
      <c r="P14" s="22"/>
      <c r="Q14" s="23"/>
      <c r="R14" s="23"/>
      <c r="S14" s="23"/>
      <c r="T14" s="24"/>
      <c r="U14" s="23"/>
      <c r="V14" s="26"/>
      <c r="W14" s="23"/>
      <c r="X14" s="23"/>
      <c r="Y14" s="23"/>
      <c r="Z14" s="23"/>
      <c r="AA14" s="23"/>
      <c r="AB14" s="23"/>
      <c r="AC14" s="23"/>
      <c r="AD14" s="27"/>
    </row>
    <row r="15" spans="2:30" ht="72.75" customHeight="1" thickBot="1" x14ac:dyDescent="0.25">
      <c r="B15" s="194" t="s">
        <v>160</v>
      </c>
      <c r="C15" s="195" t="s">
        <v>333</v>
      </c>
      <c r="D15" s="195" t="s">
        <v>162</v>
      </c>
      <c r="E15" s="196">
        <v>4</v>
      </c>
      <c r="F15" s="197"/>
      <c r="G15" s="198" t="s">
        <v>26</v>
      </c>
      <c r="H15" s="199" t="s">
        <v>334</v>
      </c>
      <c r="I15" s="200" t="s">
        <v>313</v>
      </c>
      <c r="J15" s="200" t="s">
        <v>66</v>
      </c>
      <c r="K15" s="200" t="s">
        <v>118</v>
      </c>
      <c r="L15" s="200" t="s">
        <v>19</v>
      </c>
      <c r="M15" s="195" t="s">
        <v>330</v>
      </c>
      <c r="N15" s="201" t="s">
        <v>314</v>
      </c>
      <c r="P15" s="22"/>
      <c r="Q15" s="23"/>
      <c r="R15" s="23"/>
      <c r="S15" s="23"/>
      <c r="T15" s="23"/>
      <c r="U15" s="23"/>
      <c r="V15" s="23"/>
      <c r="W15" s="23"/>
      <c r="X15" s="23"/>
      <c r="Y15" s="23"/>
      <c r="Z15" s="24"/>
      <c r="AA15" s="26"/>
      <c r="AB15" s="23"/>
      <c r="AC15" s="23"/>
      <c r="AD15" s="27"/>
    </row>
    <row r="16" spans="2:30" ht="24" customHeight="1" x14ac:dyDescent="0.2">
      <c r="B16" s="252" t="s">
        <v>173</v>
      </c>
      <c r="C16" s="253"/>
      <c r="D16" s="253"/>
      <c r="E16" s="254"/>
      <c r="F16" s="19">
        <f>SUM(F10:F15)</f>
        <v>407322.8</v>
      </c>
      <c r="G16" s="255"/>
      <c r="H16" s="256"/>
      <c r="I16" s="256"/>
      <c r="J16" s="256"/>
      <c r="K16" s="256"/>
      <c r="L16" s="256"/>
      <c r="M16" s="256"/>
      <c r="N16" s="257"/>
      <c r="P16" s="258"/>
      <c r="Q16" s="259"/>
      <c r="R16" s="259"/>
      <c r="S16" s="259"/>
      <c r="T16" s="259"/>
      <c r="U16" s="259"/>
      <c r="V16" s="259"/>
      <c r="W16" s="259"/>
      <c r="X16" s="259"/>
      <c r="Y16" s="259"/>
      <c r="Z16" s="259"/>
      <c r="AA16" s="259"/>
      <c r="AB16" s="259"/>
      <c r="AC16" s="259"/>
      <c r="AD16" s="260"/>
    </row>
    <row r="17" spans="2:30" ht="226.5" customHeight="1" thickBot="1" x14ac:dyDescent="0.25">
      <c r="B17" s="93" t="s">
        <v>174</v>
      </c>
      <c r="C17" s="94" t="s">
        <v>293</v>
      </c>
      <c r="D17" s="94" t="s">
        <v>162</v>
      </c>
      <c r="E17" s="94">
        <v>1</v>
      </c>
      <c r="F17" s="96">
        <v>10550</v>
      </c>
      <c r="G17" s="97" t="s">
        <v>26</v>
      </c>
      <c r="H17" s="98" t="s">
        <v>291</v>
      </c>
      <c r="I17" s="99" t="s">
        <v>37</v>
      </c>
      <c r="J17" s="99" t="s">
        <v>66</v>
      </c>
      <c r="K17" s="99" t="s">
        <v>111</v>
      </c>
      <c r="L17" s="99" t="s">
        <v>19</v>
      </c>
      <c r="M17" s="94" t="s">
        <v>168</v>
      </c>
      <c r="N17" s="100" t="s">
        <v>292</v>
      </c>
      <c r="P17" s="59"/>
      <c r="Q17" s="23"/>
      <c r="R17" s="23"/>
      <c r="S17" s="38"/>
      <c r="T17" s="26"/>
      <c r="U17" s="23"/>
      <c r="V17" s="23"/>
      <c r="W17" s="23"/>
      <c r="X17" s="23"/>
      <c r="Y17" s="23"/>
      <c r="Z17" s="60"/>
      <c r="AA17" s="60"/>
      <c r="AB17" s="60"/>
      <c r="AC17" s="60"/>
      <c r="AD17" s="74"/>
    </row>
    <row r="18" spans="2:30" ht="36.75" customHeight="1" thickBot="1" x14ac:dyDescent="0.25">
      <c r="B18" s="261" t="s">
        <v>186</v>
      </c>
      <c r="C18" s="262"/>
      <c r="D18" s="262"/>
      <c r="E18" s="263"/>
      <c r="F18" s="18">
        <f>SUM(F17:F17)</f>
        <v>10550</v>
      </c>
      <c r="G18" s="264"/>
      <c r="H18" s="265"/>
      <c r="I18" s="265"/>
      <c r="J18" s="265"/>
      <c r="K18" s="265"/>
      <c r="L18" s="265"/>
      <c r="M18" s="265"/>
      <c r="N18" s="266"/>
      <c r="P18" s="258"/>
      <c r="Q18" s="259"/>
      <c r="R18" s="259"/>
      <c r="S18" s="259"/>
      <c r="T18" s="259"/>
      <c r="U18" s="259"/>
      <c r="V18" s="259"/>
      <c r="W18" s="259"/>
      <c r="X18" s="259"/>
      <c r="Y18" s="259"/>
      <c r="Z18" s="259"/>
      <c r="AA18" s="259"/>
      <c r="AB18" s="259"/>
      <c r="AC18" s="259"/>
      <c r="AD18" s="260"/>
    </row>
    <row r="19" spans="2:30" ht="234" customHeight="1" x14ac:dyDescent="0.2">
      <c r="B19" s="108" t="s">
        <v>300</v>
      </c>
      <c r="C19" s="109" t="s">
        <v>193</v>
      </c>
      <c r="D19" s="109" t="s">
        <v>194</v>
      </c>
      <c r="E19" s="110">
        <v>12</v>
      </c>
      <c r="F19" s="111">
        <f>893267.46*1.036</f>
        <v>925425.08855999995</v>
      </c>
      <c r="G19" s="112" t="s">
        <v>28</v>
      </c>
      <c r="H19" s="113" t="s">
        <v>200</v>
      </c>
      <c r="I19" s="114" t="s">
        <v>37</v>
      </c>
      <c r="J19" s="114" t="s">
        <v>66</v>
      </c>
      <c r="K19" s="114" t="s">
        <v>112</v>
      </c>
      <c r="L19" s="114" t="s">
        <v>19</v>
      </c>
      <c r="M19" s="109" t="s">
        <v>203</v>
      </c>
      <c r="N19" s="115" t="s">
        <v>204</v>
      </c>
      <c r="P19" s="22"/>
      <c r="Q19" s="23"/>
      <c r="R19" s="23"/>
      <c r="S19" s="23"/>
      <c r="T19" s="25"/>
      <c r="U19" s="23"/>
      <c r="V19" s="23"/>
      <c r="W19" s="23"/>
      <c r="X19" s="23"/>
      <c r="Y19" s="24"/>
      <c r="Z19" s="23"/>
      <c r="AA19" s="23"/>
      <c r="AB19" s="26"/>
      <c r="AC19" s="23"/>
      <c r="AD19" s="27"/>
    </row>
    <row r="20" spans="2:30" ht="111.75" customHeight="1" x14ac:dyDescent="0.2">
      <c r="B20" s="85" t="s">
        <v>300</v>
      </c>
      <c r="C20" s="86" t="s">
        <v>195</v>
      </c>
      <c r="D20" s="86" t="s">
        <v>194</v>
      </c>
      <c r="E20" s="86">
        <v>12</v>
      </c>
      <c r="F20" s="88">
        <v>42000</v>
      </c>
      <c r="G20" s="89" t="s">
        <v>28</v>
      </c>
      <c r="H20" s="90" t="s">
        <v>201</v>
      </c>
      <c r="I20" s="91" t="s">
        <v>37</v>
      </c>
      <c r="J20" s="91" t="s">
        <v>66</v>
      </c>
      <c r="K20" s="91" t="s">
        <v>112</v>
      </c>
      <c r="L20" s="91" t="s">
        <v>19</v>
      </c>
      <c r="M20" s="86" t="s">
        <v>205</v>
      </c>
      <c r="N20" s="92" t="s">
        <v>206</v>
      </c>
      <c r="P20" s="214"/>
      <c r="Q20" s="23"/>
      <c r="R20" s="23"/>
      <c r="S20" s="63"/>
      <c r="T20" s="23"/>
      <c r="U20" s="23"/>
      <c r="V20" s="23"/>
      <c r="W20" s="23"/>
      <c r="X20" s="23"/>
      <c r="Y20" s="23"/>
      <c r="Z20" s="23"/>
      <c r="AA20" s="23"/>
      <c r="AB20" s="23"/>
      <c r="AC20" s="23"/>
      <c r="AD20" s="27"/>
    </row>
    <row r="21" spans="2:30" ht="114.75" customHeight="1" x14ac:dyDescent="0.2">
      <c r="B21" s="85" t="s">
        <v>300</v>
      </c>
      <c r="C21" s="86" t="s">
        <v>196</v>
      </c>
      <c r="D21" s="86" t="s">
        <v>162</v>
      </c>
      <c r="E21" s="86">
        <v>12</v>
      </c>
      <c r="F21" s="88">
        <v>16632</v>
      </c>
      <c r="G21" s="89" t="s">
        <v>28</v>
      </c>
      <c r="H21" s="90" t="s">
        <v>165</v>
      </c>
      <c r="I21" s="91" t="s">
        <v>38</v>
      </c>
      <c r="J21" s="91" t="s">
        <v>66</v>
      </c>
      <c r="K21" s="91" t="s">
        <v>122</v>
      </c>
      <c r="L21" s="91" t="s">
        <v>19</v>
      </c>
      <c r="M21" s="86" t="s">
        <v>205</v>
      </c>
      <c r="N21" s="92" t="s">
        <v>207</v>
      </c>
      <c r="P21" s="59"/>
      <c r="Q21" s="23"/>
      <c r="R21" s="23"/>
      <c r="S21" s="60"/>
      <c r="T21" s="25"/>
      <c r="U21" s="24"/>
      <c r="V21" s="23"/>
      <c r="W21" s="23"/>
      <c r="X21" s="26"/>
      <c r="Y21" s="23"/>
      <c r="Z21" s="23"/>
      <c r="AA21" s="23"/>
      <c r="AB21" s="23"/>
      <c r="AC21" s="23"/>
      <c r="AD21" s="27"/>
    </row>
    <row r="22" spans="2:30" ht="106.5" customHeight="1" x14ac:dyDescent="0.2">
      <c r="B22" s="123" t="s">
        <v>300</v>
      </c>
      <c r="C22" s="124" t="s">
        <v>197</v>
      </c>
      <c r="D22" s="124" t="s">
        <v>176</v>
      </c>
      <c r="E22" s="124">
        <v>1</v>
      </c>
      <c r="F22" s="125">
        <f>500 * 1.05*1.05</f>
        <v>551.25</v>
      </c>
      <c r="G22" s="126" t="s">
        <v>26</v>
      </c>
      <c r="H22" s="127" t="s">
        <v>202</v>
      </c>
      <c r="I22" s="128" t="s">
        <v>37</v>
      </c>
      <c r="J22" s="128" t="s">
        <v>66</v>
      </c>
      <c r="K22" s="128" t="s">
        <v>112</v>
      </c>
      <c r="L22" s="128" t="s">
        <v>19</v>
      </c>
      <c r="M22" s="124" t="s">
        <v>208</v>
      </c>
      <c r="N22" s="129" t="s">
        <v>209</v>
      </c>
      <c r="P22" s="22"/>
      <c r="Q22" s="23"/>
      <c r="R22" s="23"/>
      <c r="S22" s="23"/>
      <c r="T22" s="25"/>
      <c r="U22" s="23"/>
      <c r="V22" s="23"/>
      <c r="W22" s="23"/>
      <c r="X22" s="23"/>
      <c r="Y22" s="23"/>
      <c r="Z22" s="24"/>
      <c r="AA22" s="23"/>
      <c r="AB22" s="23"/>
      <c r="AC22" s="26"/>
      <c r="AD22" s="27"/>
    </row>
    <row r="23" spans="2:30" ht="48.75" customHeight="1" x14ac:dyDescent="0.2">
      <c r="B23" s="137" t="s">
        <v>300</v>
      </c>
      <c r="C23" s="138" t="s">
        <v>199</v>
      </c>
      <c r="D23" s="139" t="s">
        <v>176</v>
      </c>
      <c r="E23" s="139">
        <v>60</v>
      </c>
      <c r="F23" s="140">
        <v>10000</v>
      </c>
      <c r="G23" s="141" t="s">
        <v>26</v>
      </c>
      <c r="H23" s="142" t="s">
        <v>332</v>
      </c>
      <c r="I23" s="139" t="s">
        <v>37</v>
      </c>
      <c r="J23" s="139" t="s">
        <v>66</v>
      </c>
      <c r="K23" s="139" t="s">
        <v>102</v>
      </c>
      <c r="L23" s="139" t="s">
        <v>19</v>
      </c>
      <c r="M23" s="138" t="s">
        <v>331</v>
      </c>
      <c r="N23" s="143" t="s">
        <v>210</v>
      </c>
      <c r="P23" s="22"/>
      <c r="Q23" s="23"/>
      <c r="R23" s="23"/>
      <c r="S23" s="23"/>
      <c r="T23" s="23"/>
      <c r="U23" s="23"/>
      <c r="V23" s="23"/>
      <c r="W23" s="23"/>
      <c r="X23" s="23"/>
      <c r="Y23" s="24"/>
      <c r="Z23" s="23"/>
      <c r="AA23" s="23"/>
      <c r="AB23" s="26"/>
      <c r="AC23" s="23"/>
      <c r="AD23" s="27"/>
    </row>
    <row r="24" spans="2:30" ht="72" customHeight="1" x14ac:dyDescent="0.2">
      <c r="B24" s="144" t="s">
        <v>300</v>
      </c>
      <c r="C24" s="145" t="s">
        <v>199</v>
      </c>
      <c r="D24" s="146" t="s">
        <v>176</v>
      </c>
      <c r="E24" s="146">
        <v>60</v>
      </c>
      <c r="F24" s="147">
        <v>20000</v>
      </c>
      <c r="G24" s="148" t="s">
        <v>26</v>
      </c>
      <c r="H24" s="149" t="s">
        <v>167</v>
      </c>
      <c r="I24" s="146" t="s">
        <v>38</v>
      </c>
      <c r="J24" s="146" t="s">
        <v>66</v>
      </c>
      <c r="K24" s="146" t="s">
        <v>122</v>
      </c>
      <c r="L24" s="146" t="s">
        <v>19</v>
      </c>
      <c r="M24" s="145" t="s">
        <v>330</v>
      </c>
      <c r="N24" s="150" t="s">
        <v>210</v>
      </c>
      <c r="P24" s="22"/>
      <c r="Q24" s="23"/>
      <c r="R24" s="23"/>
      <c r="S24" s="23"/>
      <c r="T24" s="23"/>
      <c r="U24" s="23"/>
      <c r="V24" s="23"/>
      <c r="W24" s="23"/>
      <c r="X24" s="23"/>
      <c r="Y24" s="24"/>
      <c r="Z24" s="23"/>
      <c r="AA24" s="23"/>
      <c r="AB24" s="26"/>
      <c r="AC24" s="23"/>
      <c r="AD24" s="27"/>
    </row>
    <row r="25" spans="2:30" ht="72" customHeight="1" thickBot="1" x14ac:dyDescent="0.25">
      <c r="B25" s="158" t="s">
        <v>300</v>
      </c>
      <c r="C25" s="159" t="s">
        <v>289</v>
      </c>
      <c r="D25" s="160" t="s">
        <v>176</v>
      </c>
      <c r="E25" s="161">
        <v>7</v>
      </c>
      <c r="F25" s="162">
        <v>10082.700000000001</v>
      </c>
      <c r="G25" s="163" t="s">
        <v>26</v>
      </c>
      <c r="H25" s="164" t="s">
        <v>290</v>
      </c>
      <c r="I25" s="161" t="s">
        <v>38</v>
      </c>
      <c r="J25" s="161" t="s">
        <v>66</v>
      </c>
      <c r="K25" s="161" t="s">
        <v>122</v>
      </c>
      <c r="L25" s="161" t="s">
        <v>19</v>
      </c>
      <c r="M25" s="165" t="s">
        <v>208</v>
      </c>
      <c r="N25" s="166" t="s">
        <v>210</v>
      </c>
      <c r="P25" s="59"/>
      <c r="Q25" s="23"/>
      <c r="R25" s="23"/>
      <c r="S25" s="24"/>
      <c r="T25" s="60"/>
      <c r="U25" s="26"/>
      <c r="V25" s="60"/>
      <c r="W25" s="23"/>
      <c r="X25" s="23"/>
      <c r="Y25" s="23"/>
      <c r="Z25" s="23"/>
      <c r="AA25" s="23"/>
      <c r="AB25" s="23"/>
      <c r="AC25" s="23"/>
      <c r="AD25" s="27"/>
    </row>
    <row r="26" spans="2:30" ht="36.75" customHeight="1" thickBot="1" x14ac:dyDescent="0.25">
      <c r="B26" s="267" t="s">
        <v>211</v>
      </c>
      <c r="C26" s="268"/>
      <c r="D26" s="268"/>
      <c r="E26" s="269"/>
      <c r="F26" s="21">
        <f>SUM(F19:F25)</f>
        <v>1024691.0385599999</v>
      </c>
      <c r="G26" s="270"/>
      <c r="H26" s="270"/>
      <c r="I26" s="270"/>
      <c r="J26" s="270"/>
      <c r="K26" s="270"/>
      <c r="L26" s="270"/>
      <c r="M26" s="270"/>
      <c r="N26" s="271"/>
      <c r="P26" s="258"/>
      <c r="Q26" s="259"/>
      <c r="R26" s="259"/>
      <c r="S26" s="259"/>
      <c r="T26" s="259"/>
      <c r="U26" s="259"/>
      <c r="V26" s="259"/>
      <c r="W26" s="259"/>
      <c r="X26" s="259"/>
      <c r="Y26" s="259"/>
      <c r="Z26" s="259"/>
      <c r="AA26" s="259"/>
      <c r="AB26" s="259"/>
      <c r="AC26" s="259"/>
      <c r="AD26" s="260"/>
    </row>
    <row r="27" spans="2:30" ht="186" customHeight="1" x14ac:dyDescent="0.2">
      <c r="B27" s="108" t="s">
        <v>212</v>
      </c>
      <c r="C27" s="109" t="s">
        <v>213</v>
      </c>
      <c r="D27" s="109" t="s">
        <v>194</v>
      </c>
      <c r="E27" s="110">
        <v>12</v>
      </c>
      <c r="F27" s="153">
        <v>649868</v>
      </c>
      <c r="G27" s="112" t="s">
        <v>28</v>
      </c>
      <c r="H27" s="113" t="s">
        <v>253</v>
      </c>
      <c r="I27" s="114" t="s">
        <v>37</v>
      </c>
      <c r="J27" s="114" t="s">
        <v>66</v>
      </c>
      <c r="K27" s="114" t="s">
        <v>109</v>
      </c>
      <c r="L27" s="114" t="s">
        <v>19</v>
      </c>
      <c r="M27" s="111" t="s">
        <v>282</v>
      </c>
      <c r="N27" s="115" t="s">
        <v>281</v>
      </c>
      <c r="P27" s="22"/>
      <c r="Q27" s="23"/>
      <c r="R27" s="23"/>
      <c r="S27" s="23"/>
      <c r="T27" s="25"/>
      <c r="U27" s="23"/>
      <c r="V27" s="23"/>
      <c r="W27" s="23"/>
      <c r="X27" s="23"/>
      <c r="Y27" s="23"/>
      <c r="Z27" s="23"/>
      <c r="AA27" s="23"/>
      <c r="AB27" s="23"/>
      <c r="AC27" s="23"/>
      <c r="AD27" s="27"/>
    </row>
    <row r="28" spans="2:30" ht="125.25" customHeight="1" x14ac:dyDescent="0.2">
      <c r="B28" s="85" t="s">
        <v>212</v>
      </c>
      <c r="C28" s="154" t="s">
        <v>214</v>
      </c>
      <c r="D28" s="86" t="str">
        <f>D27</f>
        <v>Mensal</v>
      </c>
      <c r="E28" s="86">
        <v>12</v>
      </c>
      <c r="F28" s="155">
        <v>164635.20000000001</v>
      </c>
      <c r="G28" s="89" t="s">
        <v>28</v>
      </c>
      <c r="H28" s="90" t="s">
        <v>254</v>
      </c>
      <c r="I28" s="91" t="s">
        <v>37</v>
      </c>
      <c r="J28" s="91" t="s">
        <v>66</v>
      </c>
      <c r="K28" s="91" t="s">
        <v>111</v>
      </c>
      <c r="L28" s="91" t="s">
        <v>19</v>
      </c>
      <c r="M28" s="88" t="s">
        <v>265</v>
      </c>
      <c r="N28" s="92" t="s">
        <v>280</v>
      </c>
      <c r="P28" s="22"/>
      <c r="Q28" s="23"/>
      <c r="R28" s="23"/>
      <c r="S28" s="23"/>
      <c r="T28" s="25"/>
      <c r="U28" s="23"/>
      <c r="V28" s="23"/>
      <c r="W28" s="23"/>
      <c r="X28" s="23"/>
      <c r="Y28" s="23"/>
      <c r="Z28" s="23"/>
      <c r="AA28" s="23"/>
      <c r="AB28" s="23"/>
      <c r="AC28" s="23"/>
      <c r="AD28" s="27"/>
    </row>
    <row r="29" spans="2:30" ht="98.25" customHeight="1" x14ac:dyDescent="0.2">
      <c r="B29" s="85" t="s">
        <v>212</v>
      </c>
      <c r="C29" s="156" t="s">
        <v>216</v>
      </c>
      <c r="D29" s="86" t="str">
        <f t="shared" ref="D29" si="1">D28</f>
        <v>Mensal</v>
      </c>
      <c r="E29" s="86">
        <v>12</v>
      </c>
      <c r="F29" s="155">
        <v>66000</v>
      </c>
      <c r="G29" s="89" t="s">
        <v>28</v>
      </c>
      <c r="H29" s="90" t="s">
        <v>255</v>
      </c>
      <c r="I29" s="91" t="s">
        <v>37</v>
      </c>
      <c r="J29" s="91" t="s">
        <v>66</v>
      </c>
      <c r="K29" s="91" t="s">
        <v>92</v>
      </c>
      <c r="L29" s="91" t="s">
        <v>19</v>
      </c>
      <c r="M29" s="88" t="s">
        <v>271</v>
      </c>
      <c r="N29" s="92" t="s">
        <v>279</v>
      </c>
      <c r="P29" s="22"/>
      <c r="Q29" s="23"/>
      <c r="R29" s="23"/>
      <c r="S29" s="24"/>
      <c r="T29" s="63"/>
      <c r="U29" s="23"/>
      <c r="V29" s="23"/>
      <c r="W29" s="23"/>
      <c r="X29" s="23"/>
      <c r="Y29" s="23"/>
      <c r="Z29" s="23"/>
      <c r="AA29" s="23"/>
      <c r="AB29" s="23"/>
      <c r="AC29" s="23"/>
      <c r="AD29" s="27"/>
    </row>
    <row r="30" spans="2:30" ht="81" customHeight="1" x14ac:dyDescent="0.2">
      <c r="B30" s="85" t="s">
        <v>212</v>
      </c>
      <c r="C30" s="154" t="s">
        <v>217</v>
      </c>
      <c r="D30" s="86" t="s">
        <v>176</v>
      </c>
      <c r="E30" s="86">
        <v>24</v>
      </c>
      <c r="F30" s="155">
        <v>106524.58</v>
      </c>
      <c r="G30" s="89" t="s">
        <v>28</v>
      </c>
      <c r="H30" s="90" t="s">
        <v>256</v>
      </c>
      <c r="I30" s="91" t="s">
        <v>37</v>
      </c>
      <c r="J30" s="91" t="s">
        <v>66</v>
      </c>
      <c r="K30" s="91" t="s">
        <v>105</v>
      </c>
      <c r="L30" s="91" t="s">
        <v>19</v>
      </c>
      <c r="M30" s="88" t="s">
        <v>265</v>
      </c>
      <c r="N30" s="92" t="s">
        <v>278</v>
      </c>
      <c r="P30" s="22"/>
      <c r="Q30" s="23"/>
      <c r="R30" s="23"/>
      <c r="S30" s="24"/>
      <c r="T30" s="25"/>
      <c r="U30" s="23"/>
      <c r="V30" s="26"/>
      <c r="W30" s="23"/>
      <c r="X30" s="23"/>
      <c r="Y30" s="23"/>
      <c r="Z30" s="23"/>
      <c r="AA30" s="23"/>
      <c r="AB30" s="23"/>
      <c r="AC30" s="23"/>
      <c r="AD30" s="27"/>
    </row>
    <row r="31" spans="2:30" ht="64.5" customHeight="1" x14ac:dyDescent="0.2">
      <c r="B31" s="85" t="s">
        <v>212</v>
      </c>
      <c r="C31" s="156" t="s">
        <v>218</v>
      </c>
      <c r="D31" s="86" t="s">
        <v>176</v>
      </c>
      <c r="E31" s="86">
        <v>1</v>
      </c>
      <c r="F31" s="157">
        <v>52877.04</v>
      </c>
      <c r="G31" s="89" t="s">
        <v>26</v>
      </c>
      <c r="H31" s="90" t="s">
        <v>167</v>
      </c>
      <c r="I31" s="91" t="s">
        <v>37</v>
      </c>
      <c r="J31" s="91" t="s">
        <v>66</v>
      </c>
      <c r="K31" s="91" t="s">
        <v>102</v>
      </c>
      <c r="L31" s="91" t="s">
        <v>19</v>
      </c>
      <c r="M31" s="88" t="s">
        <v>266</v>
      </c>
      <c r="N31" s="92" t="s">
        <v>264</v>
      </c>
      <c r="P31" s="22"/>
      <c r="Q31" s="23"/>
      <c r="R31" s="23"/>
      <c r="S31" s="24"/>
      <c r="T31" s="25"/>
      <c r="U31" s="23"/>
      <c r="V31" s="26"/>
      <c r="W31" s="23"/>
      <c r="X31" s="23"/>
      <c r="Y31" s="23"/>
      <c r="Z31" s="23"/>
      <c r="AA31" s="23"/>
      <c r="AB31" s="23"/>
      <c r="AC31" s="23"/>
      <c r="AD31" s="27"/>
    </row>
    <row r="32" spans="2:30" ht="63" customHeight="1" x14ac:dyDescent="0.2">
      <c r="B32" s="167" t="s">
        <v>212</v>
      </c>
      <c r="C32" s="154" t="s">
        <v>219</v>
      </c>
      <c r="D32" s="86" t="s">
        <v>194</v>
      </c>
      <c r="E32" s="154">
        <v>12</v>
      </c>
      <c r="F32" s="168">
        <v>48000</v>
      </c>
      <c r="G32" s="89" t="s">
        <v>28</v>
      </c>
      <c r="H32" s="169" t="s">
        <v>257</v>
      </c>
      <c r="I32" s="91" t="s">
        <v>37</v>
      </c>
      <c r="J32" s="91" t="s">
        <v>66</v>
      </c>
      <c r="K32" s="91" t="s">
        <v>105</v>
      </c>
      <c r="L32" s="91" t="s">
        <v>19</v>
      </c>
      <c r="M32" s="88" t="s">
        <v>265</v>
      </c>
      <c r="N32" s="92" t="s">
        <v>277</v>
      </c>
      <c r="P32" s="22"/>
      <c r="Q32" s="23"/>
      <c r="R32" s="23"/>
      <c r="S32" s="23"/>
      <c r="T32" s="25"/>
      <c r="U32" s="24"/>
      <c r="V32" s="23"/>
      <c r="W32" s="23"/>
      <c r="X32" s="26"/>
      <c r="Y32" s="23"/>
      <c r="Z32" s="23"/>
      <c r="AA32" s="23"/>
      <c r="AB32" s="23"/>
      <c r="AC32" s="23"/>
      <c r="AD32" s="27"/>
    </row>
    <row r="33" spans="2:30" ht="52.5" customHeight="1" x14ac:dyDescent="0.2">
      <c r="B33" s="85" t="s">
        <v>212</v>
      </c>
      <c r="C33" s="156" t="s">
        <v>220</v>
      </c>
      <c r="D33" s="86" t="s">
        <v>194</v>
      </c>
      <c r="E33" s="86">
        <f>E32</f>
        <v>12</v>
      </c>
      <c r="F33" s="155">
        <v>36283.33</v>
      </c>
      <c r="G33" s="89" t="s">
        <v>28</v>
      </c>
      <c r="H33" s="90" t="s">
        <v>258</v>
      </c>
      <c r="I33" s="91" t="s">
        <v>37</v>
      </c>
      <c r="J33" s="91" t="s">
        <v>66</v>
      </c>
      <c r="K33" s="91" t="s">
        <v>102</v>
      </c>
      <c r="L33" s="91" t="s">
        <v>19</v>
      </c>
      <c r="M33" s="88" t="s">
        <v>265</v>
      </c>
      <c r="N33" s="92" t="s">
        <v>276</v>
      </c>
      <c r="P33" s="22"/>
      <c r="Q33" s="23"/>
      <c r="R33" s="23"/>
      <c r="S33" s="23"/>
      <c r="T33" s="25"/>
      <c r="U33" s="23"/>
      <c r="V33" s="23"/>
      <c r="W33" s="23"/>
      <c r="X33" s="24"/>
      <c r="Y33" s="23"/>
      <c r="Z33" s="23"/>
      <c r="AA33" s="26"/>
      <c r="AB33" s="23"/>
      <c r="AC33" s="23"/>
      <c r="AD33" s="27"/>
    </row>
    <row r="34" spans="2:30" ht="38.25" x14ac:dyDescent="0.2">
      <c r="B34" s="85" t="s">
        <v>212</v>
      </c>
      <c r="C34" s="156" t="s">
        <v>221</v>
      </c>
      <c r="D34" s="86" t="s">
        <v>176</v>
      </c>
      <c r="E34" s="86">
        <v>12</v>
      </c>
      <c r="F34" s="157">
        <v>34813.300000000003</v>
      </c>
      <c r="G34" s="89" t="s">
        <v>26</v>
      </c>
      <c r="H34" s="170">
        <v>46037</v>
      </c>
      <c r="I34" s="91" t="s">
        <v>37</v>
      </c>
      <c r="J34" s="91" t="s">
        <v>66</v>
      </c>
      <c r="K34" s="91" t="s">
        <v>120</v>
      </c>
      <c r="L34" s="91" t="s">
        <v>19</v>
      </c>
      <c r="M34" s="88" t="s">
        <v>168</v>
      </c>
      <c r="N34" s="92" t="s">
        <v>275</v>
      </c>
      <c r="P34" s="22"/>
      <c r="Q34" s="23"/>
      <c r="R34" s="24"/>
      <c r="S34" s="26"/>
      <c r="T34" s="25"/>
      <c r="U34" s="23"/>
      <c r="V34" s="23"/>
      <c r="W34" s="23"/>
      <c r="X34" s="23"/>
      <c r="Y34" s="23"/>
      <c r="Z34" s="23"/>
      <c r="AA34" s="23"/>
      <c r="AB34" s="23"/>
      <c r="AC34" s="23"/>
      <c r="AD34" s="27"/>
    </row>
    <row r="35" spans="2:30" ht="68.25" customHeight="1" x14ac:dyDescent="0.2">
      <c r="B35" s="85" t="s">
        <v>212</v>
      </c>
      <c r="C35" s="154" t="s">
        <v>223</v>
      </c>
      <c r="D35" s="86" t="s">
        <v>194</v>
      </c>
      <c r="E35" s="86">
        <f>E33</f>
        <v>12</v>
      </c>
      <c r="F35" s="155">
        <v>20997.16</v>
      </c>
      <c r="G35" s="89" t="s">
        <v>28</v>
      </c>
      <c r="H35" s="90" t="s">
        <v>259</v>
      </c>
      <c r="I35" s="91" t="s">
        <v>37</v>
      </c>
      <c r="J35" s="91" t="s">
        <v>66</v>
      </c>
      <c r="K35" s="91" t="s">
        <v>105</v>
      </c>
      <c r="L35" s="91" t="s">
        <v>19</v>
      </c>
      <c r="M35" s="88" t="s">
        <v>265</v>
      </c>
      <c r="N35" s="92" t="s">
        <v>274</v>
      </c>
      <c r="P35" s="22"/>
      <c r="Q35" s="23"/>
      <c r="R35" s="23"/>
      <c r="S35" s="24"/>
      <c r="T35" s="25"/>
      <c r="U35" s="26"/>
      <c r="V35" s="23"/>
      <c r="W35" s="23"/>
      <c r="X35" s="23"/>
      <c r="Y35" s="23"/>
      <c r="Z35" s="23"/>
      <c r="AA35" s="23"/>
      <c r="AB35" s="23"/>
      <c r="AC35" s="23"/>
      <c r="AD35" s="27"/>
    </row>
    <row r="36" spans="2:30" ht="111.75" customHeight="1" x14ac:dyDescent="0.2">
      <c r="B36" s="85" t="s">
        <v>212</v>
      </c>
      <c r="C36" s="156" t="s">
        <v>224</v>
      </c>
      <c r="D36" s="86" t="str">
        <f>D54</f>
        <v>Mensal</v>
      </c>
      <c r="E36" s="86">
        <v>12</v>
      </c>
      <c r="F36" s="155">
        <v>21110.400000000001</v>
      </c>
      <c r="G36" s="89" t="s">
        <v>28</v>
      </c>
      <c r="H36" s="90" t="s">
        <v>260</v>
      </c>
      <c r="I36" s="91" t="s">
        <v>37</v>
      </c>
      <c r="J36" s="91" t="s">
        <v>66</v>
      </c>
      <c r="K36" s="91" t="s">
        <v>112</v>
      </c>
      <c r="L36" s="91" t="s">
        <v>19</v>
      </c>
      <c r="M36" s="88" t="s">
        <v>265</v>
      </c>
      <c r="N36" s="92" t="s">
        <v>273</v>
      </c>
      <c r="P36" s="22"/>
      <c r="Q36" s="24"/>
      <c r="R36" s="23"/>
      <c r="S36" s="26"/>
      <c r="T36" s="25"/>
      <c r="U36" s="23"/>
      <c r="V36" s="23"/>
      <c r="W36" s="23"/>
      <c r="X36" s="23"/>
      <c r="Y36" s="23"/>
      <c r="Z36" s="23"/>
      <c r="AA36" s="23"/>
      <c r="AB36" s="23"/>
      <c r="AC36" s="23"/>
      <c r="AD36" s="27"/>
    </row>
    <row r="37" spans="2:30" ht="80.25" customHeight="1" x14ac:dyDescent="0.2">
      <c r="B37" s="85" t="s">
        <v>212</v>
      </c>
      <c r="C37" s="154" t="s">
        <v>225</v>
      </c>
      <c r="D37" s="86" t="str">
        <f>D35</f>
        <v>Mensal</v>
      </c>
      <c r="E37" s="86">
        <v>12</v>
      </c>
      <c r="F37" s="155">
        <v>14249.97</v>
      </c>
      <c r="G37" s="89" t="s">
        <v>28</v>
      </c>
      <c r="H37" s="90" t="s">
        <v>261</v>
      </c>
      <c r="I37" s="91" t="s">
        <v>37</v>
      </c>
      <c r="J37" s="91" t="s">
        <v>66</v>
      </c>
      <c r="K37" s="91" t="s">
        <v>111</v>
      </c>
      <c r="L37" s="91" t="s">
        <v>19</v>
      </c>
      <c r="M37" s="88" t="s">
        <v>265</v>
      </c>
      <c r="N37" s="92" t="s">
        <v>272</v>
      </c>
      <c r="P37" s="22"/>
      <c r="Q37" s="23"/>
      <c r="R37" s="23"/>
      <c r="S37" s="23"/>
      <c r="T37" s="25"/>
      <c r="U37" s="23"/>
      <c r="V37" s="23"/>
      <c r="W37" s="23"/>
      <c r="X37" s="24"/>
      <c r="Y37" s="23"/>
      <c r="Z37" s="23"/>
      <c r="AA37" s="64"/>
      <c r="AB37" s="23"/>
      <c r="AC37" s="23"/>
      <c r="AD37" s="27"/>
    </row>
    <row r="38" spans="2:30" ht="45" customHeight="1" x14ac:dyDescent="0.2">
      <c r="B38" s="85" t="s">
        <v>212</v>
      </c>
      <c r="C38" s="156" t="s">
        <v>226</v>
      </c>
      <c r="D38" s="86" t="s">
        <v>176</v>
      </c>
      <c r="E38" s="86">
        <v>1</v>
      </c>
      <c r="F38" s="157">
        <v>3000</v>
      </c>
      <c r="G38" s="89" t="s">
        <v>26</v>
      </c>
      <c r="H38" s="170">
        <v>46142</v>
      </c>
      <c r="I38" s="91" t="s">
        <v>37</v>
      </c>
      <c r="J38" s="91" t="s">
        <v>66</v>
      </c>
      <c r="K38" s="91" t="s">
        <v>102</v>
      </c>
      <c r="L38" s="91" t="s">
        <v>19</v>
      </c>
      <c r="M38" s="88" t="s">
        <v>266</v>
      </c>
      <c r="N38" s="92" t="s">
        <v>264</v>
      </c>
      <c r="P38" s="22"/>
      <c r="Q38" s="23"/>
      <c r="R38" s="23"/>
      <c r="S38" s="24"/>
      <c r="T38" s="25"/>
      <c r="U38" s="23"/>
      <c r="V38" s="65"/>
      <c r="W38" s="23"/>
      <c r="X38" s="23"/>
      <c r="Y38" s="23"/>
      <c r="Z38" s="23"/>
      <c r="AA38" s="23"/>
      <c r="AB38" s="23"/>
      <c r="AC38" s="23"/>
      <c r="AD38" s="27"/>
    </row>
    <row r="39" spans="2:30" ht="203.25" customHeight="1" x14ac:dyDescent="0.2">
      <c r="B39" s="85" t="s">
        <v>212</v>
      </c>
      <c r="C39" s="86" t="s">
        <v>227</v>
      </c>
      <c r="D39" s="86" t="str">
        <f>D37</f>
        <v>Mensal</v>
      </c>
      <c r="E39" s="86">
        <v>12</v>
      </c>
      <c r="F39" s="155">
        <v>9965.8799999999992</v>
      </c>
      <c r="G39" s="89" t="s">
        <v>28</v>
      </c>
      <c r="H39" s="86" t="s">
        <v>262</v>
      </c>
      <c r="I39" s="91" t="s">
        <v>37</v>
      </c>
      <c r="J39" s="91" t="s">
        <v>67</v>
      </c>
      <c r="K39" s="91" t="s">
        <v>111</v>
      </c>
      <c r="L39" s="91" t="s">
        <v>19</v>
      </c>
      <c r="M39" s="88" t="s">
        <v>271</v>
      </c>
      <c r="N39" s="92" t="s">
        <v>270</v>
      </c>
      <c r="P39" s="22"/>
      <c r="Q39" s="23"/>
      <c r="R39" s="23"/>
      <c r="S39" s="23"/>
      <c r="T39" s="25"/>
      <c r="U39" s="23"/>
      <c r="V39" s="23"/>
      <c r="W39" s="23"/>
      <c r="X39" s="23"/>
      <c r="Y39" s="23"/>
      <c r="Z39" s="23"/>
      <c r="AA39" s="23"/>
      <c r="AB39" s="23"/>
      <c r="AC39" s="23"/>
      <c r="AD39" s="27"/>
    </row>
    <row r="40" spans="2:30" ht="42.75" customHeight="1" x14ac:dyDescent="0.2">
      <c r="B40" s="85" t="s">
        <v>212</v>
      </c>
      <c r="C40" s="156" t="s">
        <v>228</v>
      </c>
      <c r="D40" s="86" t="s">
        <v>176</v>
      </c>
      <c r="E40" s="86">
        <v>1</v>
      </c>
      <c r="F40" s="157">
        <v>20756.02</v>
      </c>
      <c r="G40" s="89" t="s">
        <v>26</v>
      </c>
      <c r="H40" s="170">
        <v>46081</v>
      </c>
      <c r="I40" s="91" t="s">
        <v>37</v>
      </c>
      <c r="J40" s="91" t="s">
        <v>66</v>
      </c>
      <c r="K40" s="91" t="s">
        <v>102</v>
      </c>
      <c r="L40" s="91" t="s">
        <v>19</v>
      </c>
      <c r="M40" s="88" t="s">
        <v>266</v>
      </c>
      <c r="N40" s="92" t="s">
        <v>264</v>
      </c>
      <c r="P40" s="22"/>
      <c r="Q40" s="24"/>
      <c r="R40" s="23"/>
      <c r="S40" s="23"/>
      <c r="T40" s="63"/>
      <c r="U40" s="23"/>
      <c r="V40" s="23"/>
      <c r="W40" s="23"/>
      <c r="X40" s="23"/>
      <c r="Y40" s="23"/>
      <c r="Z40" s="23"/>
      <c r="AA40" s="23"/>
      <c r="AB40" s="23"/>
      <c r="AC40" s="23"/>
      <c r="AD40" s="27"/>
    </row>
    <row r="41" spans="2:30" ht="51" customHeight="1" x14ac:dyDescent="0.2">
      <c r="B41" s="85" t="s">
        <v>212</v>
      </c>
      <c r="C41" s="86" t="s">
        <v>229</v>
      </c>
      <c r="D41" s="86" t="s">
        <v>176</v>
      </c>
      <c r="E41" s="86">
        <v>1</v>
      </c>
      <c r="F41" s="157">
        <v>12913.26</v>
      </c>
      <c r="G41" s="89" t="s">
        <v>26</v>
      </c>
      <c r="H41" s="170">
        <v>46111</v>
      </c>
      <c r="I41" s="91" t="s">
        <v>37</v>
      </c>
      <c r="J41" s="91" t="s">
        <v>66</v>
      </c>
      <c r="K41" s="91" t="s">
        <v>102</v>
      </c>
      <c r="L41" s="91" t="s">
        <v>19</v>
      </c>
      <c r="M41" s="88" t="s">
        <v>266</v>
      </c>
      <c r="N41" s="92" t="s">
        <v>264</v>
      </c>
      <c r="P41" s="22"/>
      <c r="Q41" s="23"/>
      <c r="R41" s="24"/>
      <c r="S41" s="23"/>
      <c r="T41" s="25"/>
      <c r="U41" s="26"/>
      <c r="V41" s="23"/>
      <c r="W41" s="23"/>
      <c r="X41" s="23"/>
      <c r="Y41" s="23"/>
      <c r="Z41" s="23"/>
      <c r="AA41" s="23"/>
      <c r="AB41" s="23"/>
      <c r="AC41" s="23"/>
      <c r="AD41" s="27"/>
    </row>
    <row r="42" spans="2:30" ht="66" customHeight="1" x14ac:dyDescent="0.2">
      <c r="B42" s="85" t="s">
        <v>212</v>
      </c>
      <c r="C42" s="86" t="s">
        <v>229</v>
      </c>
      <c r="D42" s="86" t="s">
        <v>176</v>
      </c>
      <c r="E42" s="86">
        <v>1</v>
      </c>
      <c r="F42" s="157">
        <v>1991.24</v>
      </c>
      <c r="G42" s="89" t="s">
        <v>26</v>
      </c>
      <c r="H42" s="170">
        <v>46111</v>
      </c>
      <c r="I42" s="91" t="s">
        <v>37</v>
      </c>
      <c r="J42" s="91" t="s">
        <v>66</v>
      </c>
      <c r="K42" s="91" t="s">
        <v>111</v>
      </c>
      <c r="L42" s="91" t="s">
        <v>19</v>
      </c>
      <c r="M42" s="88" t="s">
        <v>266</v>
      </c>
      <c r="N42" s="92" t="s">
        <v>264</v>
      </c>
      <c r="P42" s="22"/>
      <c r="Q42" s="23"/>
      <c r="R42" s="24"/>
      <c r="S42" s="23"/>
      <c r="T42" s="25"/>
      <c r="U42" s="26"/>
      <c r="V42" s="23"/>
      <c r="W42" s="23"/>
      <c r="X42" s="23"/>
      <c r="Y42" s="23"/>
      <c r="Z42" s="23"/>
      <c r="AA42" s="23"/>
      <c r="AB42" s="23"/>
      <c r="AC42" s="23"/>
      <c r="AD42" s="27"/>
    </row>
    <row r="43" spans="2:30" ht="42.75" customHeight="1" x14ac:dyDescent="0.2">
      <c r="B43" s="85" t="s">
        <v>212</v>
      </c>
      <c r="C43" s="156" t="s">
        <v>230</v>
      </c>
      <c r="D43" s="86" t="s">
        <v>176</v>
      </c>
      <c r="E43" s="86" t="s">
        <v>231</v>
      </c>
      <c r="F43" s="157">
        <v>5088</v>
      </c>
      <c r="G43" s="89" t="s">
        <v>26</v>
      </c>
      <c r="H43" s="170">
        <v>46081</v>
      </c>
      <c r="I43" s="91" t="s">
        <v>37</v>
      </c>
      <c r="J43" s="91" t="s">
        <v>66</v>
      </c>
      <c r="K43" s="91" t="s">
        <v>102</v>
      </c>
      <c r="L43" s="91" t="s">
        <v>19</v>
      </c>
      <c r="M43" s="88" t="s">
        <v>266</v>
      </c>
      <c r="N43" s="92" t="s">
        <v>264</v>
      </c>
      <c r="P43" s="22"/>
      <c r="Q43" s="24"/>
      <c r="R43" s="23"/>
      <c r="S43" s="23"/>
      <c r="T43" s="63"/>
      <c r="U43" s="23"/>
      <c r="V43" s="23"/>
      <c r="W43" s="23"/>
      <c r="X43" s="23"/>
      <c r="Y43" s="23"/>
      <c r="Z43" s="23"/>
      <c r="AA43" s="23"/>
      <c r="AB43" s="23"/>
      <c r="AC43" s="23"/>
      <c r="AD43" s="27"/>
    </row>
    <row r="44" spans="2:30" ht="60" customHeight="1" x14ac:dyDescent="0.2">
      <c r="B44" s="85" t="s">
        <v>212</v>
      </c>
      <c r="C44" s="156" t="s">
        <v>233</v>
      </c>
      <c r="D44" s="86" t="s">
        <v>176</v>
      </c>
      <c r="E44" s="86">
        <v>1</v>
      </c>
      <c r="F44" s="157">
        <v>5542.87</v>
      </c>
      <c r="G44" s="89" t="s">
        <v>26</v>
      </c>
      <c r="H44" s="170">
        <v>46081</v>
      </c>
      <c r="I44" s="91" t="s">
        <v>38</v>
      </c>
      <c r="J44" s="91" t="s">
        <v>66</v>
      </c>
      <c r="K44" s="91" t="s">
        <v>122</v>
      </c>
      <c r="L44" s="91" t="s">
        <v>19</v>
      </c>
      <c r="M44" s="88" t="s">
        <v>266</v>
      </c>
      <c r="N44" s="92" t="s">
        <v>264</v>
      </c>
      <c r="P44" s="22"/>
      <c r="Q44" s="24"/>
      <c r="R44" s="23"/>
      <c r="S44" s="23"/>
      <c r="T44" s="63"/>
      <c r="U44" s="23"/>
      <c r="V44" s="23"/>
      <c r="W44" s="23"/>
      <c r="X44" s="23"/>
      <c r="Y44" s="23"/>
      <c r="Z44" s="23"/>
      <c r="AA44" s="23"/>
      <c r="AB44" s="23"/>
      <c r="AC44" s="23"/>
      <c r="AD44" s="27"/>
    </row>
    <row r="45" spans="2:30" ht="42.75" customHeight="1" x14ac:dyDescent="0.2">
      <c r="B45" s="85" t="s">
        <v>212</v>
      </c>
      <c r="C45" s="156" t="s">
        <v>234</v>
      </c>
      <c r="D45" s="86" t="s">
        <v>176</v>
      </c>
      <c r="E45" s="86">
        <v>1</v>
      </c>
      <c r="F45" s="157">
        <v>1800</v>
      </c>
      <c r="G45" s="89" t="s">
        <v>26</v>
      </c>
      <c r="H45" s="170">
        <v>46081</v>
      </c>
      <c r="I45" s="91" t="s">
        <v>37</v>
      </c>
      <c r="J45" s="91" t="s">
        <v>66</v>
      </c>
      <c r="K45" s="91" t="s">
        <v>102</v>
      </c>
      <c r="L45" s="91" t="s">
        <v>19</v>
      </c>
      <c r="M45" s="88" t="s">
        <v>266</v>
      </c>
      <c r="N45" s="92" t="s">
        <v>264</v>
      </c>
      <c r="P45" s="22"/>
      <c r="Q45" s="24"/>
      <c r="R45" s="23"/>
      <c r="S45" s="23"/>
      <c r="T45" s="63"/>
      <c r="U45" s="23"/>
      <c r="V45" s="23"/>
      <c r="W45" s="23"/>
      <c r="X45" s="23"/>
      <c r="Y45" s="23"/>
      <c r="Z45" s="23"/>
      <c r="AA45" s="23"/>
      <c r="AB45" s="23"/>
      <c r="AC45" s="23"/>
      <c r="AD45" s="27"/>
    </row>
    <row r="46" spans="2:30" ht="103.5" customHeight="1" x14ac:dyDescent="0.2">
      <c r="B46" s="85" t="s">
        <v>212</v>
      </c>
      <c r="C46" s="154" t="s">
        <v>235</v>
      </c>
      <c r="D46" s="86" t="str">
        <f>D39</f>
        <v>Mensal</v>
      </c>
      <c r="E46" s="86">
        <v>12</v>
      </c>
      <c r="F46" s="155">
        <v>6260.81</v>
      </c>
      <c r="G46" s="89" t="s">
        <v>28</v>
      </c>
      <c r="H46" s="90" t="s">
        <v>263</v>
      </c>
      <c r="I46" s="91" t="s">
        <v>37</v>
      </c>
      <c r="J46" s="91" t="s">
        <v>66</v>
      </c>
      <c r="K46" s="91" t="s">
        <v>111</v>
      </c>
      <c r="L46" s="91" t="s">
        <v>19</v>
      </c>
      <c r="M46" s="88" t="s">
        <v>265</v>
      </c>
      <c r="N46" s="92" t="s">
        <v>269</v>
      </c>
      <c r="P46" s="22"/>
      <c r="Q46" s="23"/>
      <c r="R46" s="23"/>
      <c r="S46" s="24"/>
      <c r="T46" s="25"/>
      <c r="U46" s="23"/>
      <c r="V46" s="26"/>
      <c r="W46" s="23"/>
      <c r="X46" s="23"/>
      <c r="Y46" s="23"/>
      <c r="Z46" s="23"/>
      <c r="AA46" s="23"/>
      <c r="AB46" s="23"/>
      <c r="AC46" s="23"/>
      <c r="AD46" s="27"/>
    </row>
    <row r="47" spans="2:30" ht="66.75" customHeight="1" x14ac:dyDescent="0.2">
      <c r="B47" s="85" t="s">
        <v>212</v>
      </c>
      <c r="C47" s="156" t="s">
        <v>236</v>
      </c>
      <c r="D47" s="86" t="s">
        <v>176</v>
      </c>
      <c r="E47" s="87">
        <v>4</v>
      </c>
      <c r="F47" s="157">
        <v>4620</v>
      </c>
      <c r="G47" s="89" t="s">
        <v>26</v>
      </c>
      <c r="H47" s="170">
        <v>46053</v>
      </c>
      <c r="I47" s="91" t="s">
        <v>37</v>
      </c>
      <c r="J47" s="91" t="s">
        <v>66</v>
      </c>
      <c r="K47" s="91" t="s">
        <v>111</v>
      </c>
      <c r="L47" s="91" t="s">
        <v>19</v>
      </c>
      <c r="M47" s="88" t="s">
        <v>265</v>
      </c>
      <c r="N47" s="92" t="s">
        <v>264</v>
      </c>
      <c r="P47" s="22"/>
      <c r="Q47" s="23"/>
      <c r="R47" s="24"/>
      <c r="S47" s="26"/>
      <c r="T47" s="25"/>
      <c r="U47" s="23"/>
      <c r="V47" s="23"/>
      <c r="W47" s="23"/>
      <c r="X47" s="23"/>
      <c r="Y47" s="23"/>
      <c r="Z47" s="23"/>
      <c r="AA47" s="23"/>
      <c r="AB47" s="23"/>
      <c r="AC47" s="23"/>
      <c r="AD47" s="27"/>
    </row>
    <row r="48" spans="2:30" ht="42.75" customHeight="1" x14ac:dyDescent="0.2">
      <c r="B48" s="85" t="s">
        <v>212</v>
      </c>
      <c r="C48" s="156" t="s">
        <v>239</v>
      </c>
      <c r="D48" s="86" t="s">
        <v>176</v>
      </c>
      <c r="E48" s="86">
        <v>1</v>
      </c>
      <c r="F48" s="157">
        <v>4707.42</v>
      </c>
      <c r="G48" s="89" t="s">
        <v>26</v>
      </c>
      <c r="H48" s="170">
        <v>46081</v>
      </c>
      <c r="I48" s="91" t="s">
        <v>37</v>
      </c>
      <c r="J48" s="91" t="s">
        <v>66</v>
      </c>
      <c r="K48" s="91" t="s">
        <v>102</v>
      </c>
      <c r="L48" s="91" t="s">
        <v>19</v>
      </c>
      <c r="M48" s="88" t="s">
        <v>266</v>
      </c>
      <c r="N48" s="92" t="s">
        <v>264</v>
      </c>
      <c r="P48" s="22"/>
      <c r="Q48" s="24"/>
      <c r="R48" s="23"/>
      <c r="S48" s="23"/>
      <c r="T48" s="63"/>
      <c r="U48" s="23"/>
      <c r="V48" s="23"/>
      <c r="W48" s="23"/>
      <c r="X48" s="23"/>
      <c r="Y48" s="23"/>
      <c r="Z48" s="23"/>
      <c r="AA48" s="23"/>
      <c r="AB48" s="23"/>
      <c r="AC48" s="23"/>
      <c r="AD48" s="27"/>
    </row>
    <row r="49" spans="2:30" ht="66.75" customHeight="1" x14ac:dyDescent="0.2">
      <c r="B49" s="85" t="s">
        <v>212</v>
      </c>
      <c r="C49" s="156" t="s">
        <v>243</v>
      </c>
      <c r="D49" s="86" t="s">
        <v>176</v>
      </c>
      <c r="E49" s="86">
        <v>3</v>
      </c>
      <c r="F49" s="157">
        <v>1425.6</v>
      </c>
      <c r="G49" s="89" t="s">
        <v>26</v>
      </c>
      <c r="H49" s="170">
        <v>46172</v>
      </c>
      <c r="I49" s="91" t="s">
        <v>37</v>
      </c>
      <c r="J49" s="91" t="s">
        <v>66</v>
      </c>
      <c r="K49" s="91" t="s">
        <v>111</v>
      </c>
      <c r="L49" s="91" t="s">
        <v>19</v>
      </c>
      <c r="M49" s="88" t="s">
        <v>266</v>
      </c>
      <c r="N49" s="92" t="s">
        <v>264</v>
      </c>
      <c r="P49" s="22"/>
      <c r="Q49" s="23"/>
      <c r="R49" s="23"/>
      <c r="S49" s="23"/>
      <c r="T49" s="66"/>
      <c r="U49" s="23"/>
      <c r="V49" s="23"/>
      <c r="W49" s="64"/>
      <c r="X49" s="23"/>
      <c r="Y49" s="23"/>
      <c r="Z49" s="23"/>
      <c r="AA49" s="23"/>
      <c r="AB49" s="23"/>
      <c r="AC49" s="23"/>
      <c r="AD49" s="27"/>
    </row>
    <row r="50" spans="2:30" ht="66.75" customHeight="1" x14ac:dyDescent="0.2">
      <c r="B50" s="85" t="s">
        <v>212</v>
      </c>
      <c r="C50" s="156" t="s">
        <v>244</v>
      </c>
      <c r="D50" s="86" t="s">
        <v>176</v>
      </c>
      <c r="E50" s="86">
        <v>1</v>
      </c>
      <c r="F50" s="157">
        <v>1400</v>
      </c>
      <c r="G50" s="89" t="s">
        <v>26</v>
      </c>
      <c r="H50" s="170">
        <v>46032</v>
      </c>
      <c r="I50" s="91" t="s">
        <v>37</v>
      </c>
      <c r="J50" s="91" t="s">
        <v>66</v>
      </c>
      <c r="K50" s="91" t="s">
        <v>111</v>
      </c>
      <c r="L50" s="91" t="s">
        <v>19</v>
      </c>
      <c r="M50" s="88" t="s">
        <v>266</v>
      </c>
      <c r="N50" s="92" t="s">
        <v>264</v>
      </c>
      <c r="P50" s="22"/>
      <c r="Q50" s="24"/>
      <c r="R50" s="23"/>
      <c r="S50" s="26"/>
      <c r="T50" s="25"/>
      <c r="U50" s="23"/>
      <c r="V50" s="23"/>
      <c r="W50" s="23"/>
      <c r="X50" s="23"/>
      <c r="Y50" s="23"/>
      <c r="Z50" s="23"/>
      <c r="AA50" s="23"/>
      <c r="AB50" s="23"/>
      <c r="AC50" s="23"/>
      <c r="AD50" s="27"/>
    </row>
    <row r="51" spans="2:30" ht="66.75" customHeight="1" x14ac:dyDescent="0.2">
      <c r="B51" s="137" t="s">
        <v>212</v>
      </c>
      <c r="C51" s="151" t="s">
        <v>245</v>
      </c>
      <c r="D51" s="138" t="s">
        <v>176</v>
      </c>
      <c r="E51" s="138">
        <v>4</v>
      </c>
      <c r="F51" s="140">
        <v>2000</v>
      </c>
      <c r="G51" s="141" t="s">
        <v>26</v>
      </c>
      <c r="H51" s="171">
        <v>46295</v>
      </c>
      <c r="I51" s="139" t="s">
        <v>37</v>
      </c>
      <c r="J51" s="139" t="s">
        <v>66</v>
      </c>
      <c r="K51" s="139" t="s">
        <v>111</v>
      </c>
      <c r="L51" s="139" t="s">
        <v>19</v>
      </c>
      <c r="M51" s="140" t="s">
        <v>330</v>
      </c>
      <c r="N51" s="143" t="s">
        <v>264</v>
      </c>
      <c r="P51" s="22"/>
      <c r="Q51" s="23"/>
      <c r="R51" s="23"/>
      <c r="S51" s="23"/>
      <c r="T51" s="25"/>
      <c r="U51" s="23"/>
      <c r="V51" s="23"/>
      <c r="W51" s="23"/>
      <c r="X51" s="23"/>
      <c r="Y51" s="24"/>
      <c r="Z51" s="23"/>
      <c r="AA51" s="26"/>
      <c r="AB51" s="23"/>
      <c r="AC51" s="23"/>
      <c r="AD51" s="27"/>
    </row>
    <row r="52" spans="2:30" ht="70.5" customHeight="1" x14ac:dyDescent="0.2">
      <c r="B52" s="85" t="s">
        <v>212</v>
      </c>
      <c r="C52" s="86" t="s">
        <v>246</v>
      </c>
      <c r="D52" s="86" t="s">
        <v>242</v>
      </c>
      <c r="E52" s="87">
        <v>15</v>
      </c>
      <c r="F52" s="88">
        <v>311.8</v>
      </c>
      <c r="G52" s="89" t="s">
        <v>26</v>
      </c>
      <c r="H52" s="170">
        <v>46037</v>
      </c>
      <c r="I52" s="91" t="s">
        <v>37</v>
      </c>
      <c r="J52" s="91" t="s">
        <v>66</v>
      </c>
      <c r="K52" s="91" t="s">
        <v>112</v>
      </c>
      <c r="L52" s="91" t="s">
        <v>19</v>
      </c>
      <c r="M52" s="88" t="s">
        <v>266</v>
      </c>
      <c r="N52" s="92" t="s">
        <v>264</v>
      </c>
      <c r="P52" s="22"/>
      <c r="Q52" s="24"/>
      <c r="R52" s="23"/>
      <c r="S52" s="26"/>
      <c r="T52" s="25"/>
      <c r="U52" s="23"/>
      <c r="V52" s="23"/>
      <c r="W52" s="23"/>
      <c r="X52" s="23"/>
      <c r="Y52" s="23"/>
      <c r="Z52" s="23"/>
      <c r="AA52" s="23"/>
      <c r="AB52" s="23"/>
      <c r="AC52" s="23"/>
      <c r="AD52" s="27"/>
    </row>
    <row r="53" spans="2:30" ht="66.75" customHeight="1" x14ac:dyDescent="0.2">
      <c r="B53" s="137" t="s">
        <v>212</v>
      </c>
      <c r="C53" s="151" t="s">
        <v>247</v>
      </c>
      <c r="D53" s="138" t="s">
        <v>176</v>
      </c>
      <c r="E53" s="138">
        <v>10</v>
      </c>
      <c r="F53" s="152">
        <v>1000</v>
      </c>
      <c r="G53" s="141" t="s">
        <v>26</v>
      </c>
      <c r="H53" s="171">
        <v>46296</v>
      </c>
      <c r="I53" s="139" t="s">
        <v>37</v>
      </c>
      <c r="J53" s="139" t="s">
        <v>66</v>
      </c>
      <c r="K53" s="139" t="s">
        <v>102</v>
      </c>
      <c r="L53" s="139" t="s">
        <v>19</v>
      </c>
      <c r="M53" s="140" t="s">
        <v>330</v>
      </c>
      <c r="N53" s="143" t="s">
        <v>264</v>
      </c>
      <c r="P53" s="22"/>
      <c r="Q53" s="23"/>
      <c r="R53" s="23"/>
      <c r="S53" s="23"/>
      <c r="T53" s="66"/>
      <c r="U53" s="23"/>
      <c r="V53" s="23"/>
      <c r="W53" s="23"/>
      <c r="X53" s="23"/>
      <c r="Y53" s="23"/>
      <c r="Z53" s="66"/>
      <c r="AA53" s="23"/>
      <c r="AB53" s="26"/>
      <c r="AC53" s="23"/>
      <c r="AD53" s="27"/>
    </row>
    <row r="54" spans="2:30" ht="137.25" customHeight="1" x14ac:dyDescent="0.2">
      <c r="B54" s="137" t="s">
        <v>212</v>
      </c>
      <c r="C54" s="151" t="s">
        <v>249</v>
      </c>
      <c r="D54" s="151" t="str">
        <f>D46</f>
        <v>Mensal</v>
      </c>
      <c r="E54" s="151">
        <f>E46</f>
        <v>12</v>
      </c>
      <c r="F54" s="172">
        <v>500</v>
      </c>
      <c r="G54" s="141" t="s">
        <v>28</v>
      </c>
      <c r="H54" s="173">
        <v>46037</v>
      </c>
      <c r="I54" s="139" t="s">
        <v>37</v>
      </c>
      <c r="J54" s="139" t="s">
        <v>66</v>
      </c>
      <c r="K54" s="139" t="s">
        <v>111</v>
      </c>
      <c r="L54" s="139" t="s">
        <v>19</v>
      </c>
      <c r="M54" s="140" t="s">
        <v>316</v>
      </c>
      <c r="N54" s="143" t="s">
        <v>267</v>
      </c>
      <c r="P54" s="22"/>
      <c r="Q54" s="23"/>
      <c r="R54" s="23"/>
      <c r="S54" s="26"/>
      <c r="T54" s="25"/>
      <c r="U54" s="23"/>
      <c r="V54" s="23"/>
      <c r="W54" s="23"/>
      <c r="X54" s="23"/>
      <c r="Y54" s="23"/>
      <c r="Z54" s="23"/>
      <c r="AA54" s="23"/>
      <c r="AB54" s="23"/>
      <c r="AC54" s="23"/>
      <c r="AD54" s="27"/>
    </row>
    <row r="55" spans="2:30" ht="66.75" customHeight="1" x14ac:dyDescent="0.2">
      <c r="B55" s="123" t="s">
        <v>212</v>
      </c>
      <c r="C55" s="174" t="s">
        <v>250</v>
      </c>
      <c r="D55" s="124" t="s">
        <v>176</v>
      </c>
      <c r="E55" s="124">
        <v>1</v>
      </c>
      <c r="F55" s="175">
        <v>500</v>
      </c>
      <c r="G55" s="126" t="s">
        <v>26</v>
      </c>
      <c r="H55" s="176">
        <v>46296</v>
      </c>
      <c r="I55" s="128" t="s">
        <v>37</v>
      </c>
      <c r="J55" s="128" t="s">
        <v>66</v>
      </c>
      <c r="K55" s="128" t="s">
        <v>111</v>
      </c>
      <c r="L55" s="128" t="s">
        <v>19</v>
      </c>
      <c r="M55" s="125" t="s">
        <v>330</v>
      </c>
      <c r="N55" s="129" t="s">
        <v>264</v>
      </c>
      <c r="P55" s="22"/>
      <c r="Q55" s="23"/>
      <c r="R55" s="23"/>
      <c r="S55" s="23"/>
      <c r="T55" s="25"/>
      <c r="U55" s="23"/>
      <c r="V55" s="23"/>
      <c r="W55" s="23"/>
      <c r="X55" s="23"/>
      <c r="Y55" s="23"/>
      <c r="Z55" s="24"/>
      <c r="AA55" s="23"/>
      <c r="AB55" s="26"/>
      <c r="AC55" s="23"/>
      <c r="AD55" s="27"/>
    </row>
    <row r="56" spans="2:30" ht="66.75" customHeight="1" x14ac:dyDescent="0.2">
      <c r="B56" s="93" t="s">
        <v>212</v>
      </c>
      <c r="C56" s="178" t="s">
        <v>252</v>
      </c>
      <c r="D56" s="94" t="s">
        <v>176</v>
      </c>
      <c r="E56" s="94">
        <v>4</v>
      </c>
      <c r="F56" s="179">
        <v>247.96</v>
      </c>
      <c r="G56" s="97" t="s">
        <v>26</v>
      </c>
      <c r="H56" s="180">
        <v>46081</v>
      </c>
      <c r="I56" s="99" t="s">
        <v>37</v>
      </c>
      <c r="J56" s="99" t="s">
        <v>66</v>
      </c>
      <c r="K56" s="99" t="s">
        <v>118</v>
      </c>
      <c r="L56" s="99" t="s">
        <v>19</v>
      </c>
      <c r="M56" s="96" t="s">
        <v>265</v>
      </c>
      <c r="N56" s="100" t="s">
        <v>264</v>
      </c>
      <c r="P56" s="22"/>
      <c r="Q56" s="23"/>
      <c r="R56" s="23"/>
      <c r="S56" s="24"/>
      <c r="T56" s="63"/>
      <c r="U56" s="23"/>
      <c r="V56" s="23"/>
      <c r="W56" s="23"/>
      <c r="X56" s="23"/>
      <c r="Y56" s="23"/>
      <c r="Z56" s="23"/>
      <c r="AA56" s="23"/>
      <c r="AB56" s="23"/>
      <c r="AC56" s="23"/>
      <c r="AD56" s="27"/>
    </row>
    <row r="57" spans="2:30" ht="390.75" customHeight="1" thickBot="1" x14ac:dyDescent="0.25">
      <c r="B57" s="181" t="s">
        <v>212</v>
      </c>
      <c r="C57" s="182" t="s">
        <v>294</v>
      </c>
      <c r="D57" s="183" t="s">
        <v>162</v>
      </c>
      <c r="E57" s="184" t="s">
        <v>194</v>
      </c>
      <c r="F57" s="185">
        <v>448896.64</v>
      </c>
      <c r="G57" s="186" t="s">
        <v>28</v>
      </c>
      <c r="H57" s="187" t="s">
        <v>167</v>
      </c>
      <c r="I57" s="160" t="s">
        <v>37</v>
      </c>
      <c r="J57" s="160" t="s">
        <v>66</v>
      </c>
      <c r="K57" s="160" t="s">
        <v>111</v>
      </c>
      <c r="L57" s="160" t="s">
        <v>19</v>
      </c>
      <c r="M57" s="162" t="s">
        <v>316</v>
      </c>
      <c r="N57" s="188" t="s">
        <v>295</v>
      </c>
      <c r="P57" s="22"/>
      <c r="Q57" s="23"/>
      <c r="R57" s="23"/>
      <c r="S57" s="60"/>
      <c r="T57" s="213"/>
      <c r="U57" s="24"/>
      <c r="V57" s="63"/>
      <c r="W57" s="23"/>
      <c r="X57" s="23"/>
      <c r="Y57" s="23"/>
      <c r="Z57" s="23"/>
      <c r="AA57" s="23"/>
      <c r="AB57" s="23"/>
      <c r="AC57" s="23"/>
      <c r="AD57" s="27"/>
    </row>
    <row r="58" spans="2:30" ht="39" thickBot="1" x14ac:dyDescent="0.25">
      <c r="B58" s="202" t="s">
        <v>212</v>
      </c>
      <c r="C58" s="203" t="s">
        <v>324</v>
      </c>
      <c r="D58" s="204" t="s">
        <v>162</v>
      </c>
      <c r="E58" s="205" t="s">
        <v>176</v>
      </c>
      <c r="F58" s="206"/>
      <c r="G58" s="207" t="s">
        <v>26</v>
      </c>
      <c r="H58" s="208" t="s">
        <v>326</v>
      </c>
      <c r="I58" s="209" t="s">
        <v>327</v>
      </c>
      <c r="J58" s="209" t="s">
        <v>328</v>
      </c>
      <c r="K58" s="209" t="s">
        <v>329</v>
      </c>
      <c r="L58" s="209" t="s">
        <v>19</v>
      </c>
      <c r="M58" s="210" t="s">
        <v>316</v>
      </c>
      <c r="N58" s="211" t="s">
        <v>317</v>
      </c>
      <c r="P58" s="39"/>
      <c r="Q58" s="40"/>
      <c r="R58" s="40"/>
      <c r="S58" s="220"/>
      <c r="T58" s="221"/>
      <c r="U58" s="56"/>
      <c r="V58" s="57"/>
      <c r="W58" s="40"/>
      <c r="X58" s="40"/>
      <c r="Y58" s="40"/>
      <c r="Z58" s="23"/>
      <c r="AA58" s="40"/>
      <c r="AB58" s="40"/>
      <c r="AC58" s="40"/>
      <c r="AD58" s="222"/>
    </row>
    <row r="59" spans="2:30" ht="39" thickBot="1" x14ac:dyDescent="0.25">
      <c r="B59" s="202" t="s">
        <v>212</v>
      </c>
      <c r="C59" s="203" t="s">
        <v>324</v>
      </c>
      <c r="D59" s="204" t="s">
        <v>176</v>
      </c>
      <c r="E59" s="205" t="s">
        <v>194</v>
      </c>
      <c r="F59" s="206"/>
      <c r="G59" s="207" t="s">
        <v>26</v>
      </c>
      <c r="H59" s="208" t="s">
        <v>315</v>
      </c>
      <c r="I59" s="209" t="s">
        <v>37</v>
      </c>
      <c r="J59" s="209" t="s">
        <v>66</v>
      </c>
      <c r="K59" s="209" t="s">
        <v>102</v>
      </c>
      <c r="L59" s="209" t="s">
        <v>19</v>
      </c>
      <c r="M59" s="210" t="s">
        <v>316</v>
      </c>
      <c r="N59" s="211" t="s">
        <v>317</v>
      </c>
      <c r="P59" s="28"/>
      <c r="Q59" s="29"/>
      <c r="R59" s="29"/>
      <c r="S59" s="76"/>
      <c r="T59" s="215"/>
      <c r="U59" s="215"/>
      <c r="V59" s="215"/>
      <c r="W59" s="215"/>
      <c r="X59" s="29"/>
      <c r="Y59" s="29"/>
      <c r="Z59" s="24"/>
      <c r="AA59" s="29"/>
      <c r="AB59" s="29"/>
      <c r="AC59" s="29"/>
      <c r="AD59" s="63"/>
    </row>
    <row r="60" spans="2:30" ht="15.75" customHeight="1" thickBot="1" x14ac:dyDescent="0.25">
      <c r="B60" s="272" t="s">
        <v>283</v>
      </c>
      <c r="C60" s="273"/>
      <c r="D60" s="273"/>
      <c r="E60" s="274"/>
      <c r="F60" s="20">
        <f>SUM(F27:F59)</f>
        <v>1748286.48</v>
      </c>
      <c r="G60" s="275"/>
      <c r="H60" s="275"/>
      <c r="I60" s="275"/>
      <c r="J60" s="275"/>
      <c r="K60" s="275"/>
      <c r="L60" s="275"/>
      <c r="M60" s="275"/>
      <c r="N60" s="276"/>
    </row>
    <row r="61" spans="2:30" ht="15.75" customHeight="1" x14ac:dyDescent="0.2">
      <c r="P61" s="67"/>
      <c r="Q61" s="248" t="s">
        <v>287</v>
      </c>
      <c r="R61" s="248"/>
      <c r="S61" s="248"/>
      <c r="T61" s="248"/>
      <c r="U61" s="249"/>
    </row>
    <row r="62" spans="2:30" ht="15.75" customHeight="1" thickBot="1" x14ac:dyDescent="0.25">
      <c r="P62" s="68"/>
      <c r="Q62" s="278" t="s">
        <v>288</v>
      </c>
      <c r="R62" s="278"/>
      <c r="S62" s="278"/>
      <c r="T62" s="278"/>
      <c r="U62" s="279"/>
    </row>
    <row r="63" spans="2:30" ht="15.75" customHeight="1" thickBot="1" x14ac:dyDescent="0.25">
      <c r="B63" s="261" t="s">
        <v>284</v>
      </c>
      <c r="C63" s="262"/>
      <c r="D63" s="262"/>
      <c r="E63" s="263"/>
      <c r="F63" s="18">
        <f>F60+F26+F18+F16</f>
        <v>3190850.3185599996</v>
      </c>
      <c r="G63" s="280"/>
      <c r="H63" s="280"/>
      <c r="I63" s="280"/>
      <c r="J63" s="280"/>
      <c r="K63" s="280"/>
      <c r="L63" s="280"/>
      <c r="M63" s="280"/>
      <c r="N63" s="281"/>
    </row>
    <row r="65" spans="2:12" ht="15.75" customHeight="1" x14ac:dyDescent="0.2">
      <c r="H65" s="72"/>
    </row>
    <row r="66" spans="2:12" ht="15.75" customHeight="1" x14ac:dyDescent="0.2">
      <c r="F66" s="71"/>
    </row>
    <row r="67" spans="2:12" ht="31.5" customHeight="1" x14ac:dyDescent="0.2">
      <c r="C67" s="189"/>
      <c r="D67" s="23" t="s">
        <v>296</v>
      </c>
      <c r="F67" s="2">
        <v>2026</v>
      </c>
      <c r="I67" s="72">
        <f>F63+F79+F81+F83+F85+F86+F87+F88</f>
        <v>3657410.3185599996</v>
      </c>
    </row>
    <row r="68" spans="2:12" ht="15.75" customHeight="1" x14ac:dyDescent="0.2">
      <c r="C68" s="190"/>
      <c r="D68" s="23" t="s">
        <v>297</v>
      </c>
      <c r="F68" s="219">
        <v>3657410.32</v>
      </c>
    </row>
    <row r="69" spans="2:12" ht="15.75" customHeight="1" x14ac:dyDescent="0.2">
      <c r="C69" s="192"/>
      <c r="D69" s="23" t="s">
        <v>299</v>
      </c>
      <c r="K69" s="72">
        <f>F63+D75</f>
        <v>3216372.4985599997</v>
      </c>
    </row>
    <row r="70" spans="2:12" ht="15.75" customHeight="1" x14ac:dyDescent="0.2">
      <c r="F70" s="71">
        <v>8000</v>
      </c>
      <c r="G70" s="2" t="s">
        <v>212</v>
      </c>
      <c r="H70" s="277" t="s">
        <v>301</v>
      </c>
      <c r="I70" s="277"/>
    </row>
    <row r="71" spans="2:12" ht="15.75" customHeight="1" x14ac:dyDescent="0.2">
      <c r="F71" s="72">
        <v>30000</v>
      </c>
      <c r="G71" s="2" t="s">
        <v>212</v>
      </c>
      <c r="H71" s="277" t="s">
        <v>302</v>
      </c>
      <c r="I71" s="277"/>
      <c r="L71" s="72">
        <f>F68-K69</f>
        <v>441037.82144000009</v>
      </c>
    </row>
    <row r="72" spans="2:12" ht="15.75" customHeight="1" x14ac:dyDescent="0.2">
      <c r="C72" s="2" t="s">
        <v>320</v>
      </c>
      <c r="F72" s="71">
        <v>10800</v>
      </c>
      <c r="G72" s="2" t="s">
        <v>212</v>
      </c>
      <c r="H72" s="277" t="s">
        <v>303</v>
      </c>
      <c r="I72" s="277"/>
    </row>
    <row r="73" spans="2:12" ht="15.75" customHeight="1" x14ac:dyDescent="0.2">
      <c r="C73" s="2" t="s">
        <v>321</v>
      </c>
      <c r="D73" s="71">
        <v>10000</v>
      </c>
      <c r="F73" s="71">
        <v>650</v>
      </c>
      <c r="G73" s="2" t="s">
        <v>212</v>
      </c>
      <c r="H73" s="277" t="s">
        <v>304</v>
      </c>
      <c r="I73" s="277"/>
    </row>
    <row r="74" spans="2:12" ht="15.75" customHeight="1" x14ac:dyDescent="0.2">
      <c r="B74" s="2" t="s">
        <v>325</v>
      </c>
      <c r="C74" s="2" t="s">
        <v>324</v>
      </c>
      <c r="D74" s="71">
        <f>13180.98+2341.2</f>
        <v>15522.18</v>
      </c>
      <c r="F74" s="71">
        <v>8000</v>
      </c>
      <c r="G74" s="2" t="s">
        <v>212</v>
      </c>
      <c r="H74" s="277" t="s">
        <v>305</v>
      </c>
      <c r="I74" s="277"/>
    </row>
    <row r="75" spans="2:12" ht="15.75" customHeight="1" x14ac:dyDescent="0.2">
      <c r="D75" s="216">
        <f>SUM(D73:D74)</f>
        <v>25522.18</v>
      </c>
      <c r="F75" s="71">
        <v>300</v>
      </c>
      <c r="G75" s="2" t="s">
        <v>212</v>
      </c>
      <c r="H75" s="277" t="s">
        <v>306</v>
      </c>
      <c r="I75" s="277"/>
    </row>
    <row r="76" spans="2:12" ht="15.75" customHeight="1" x14ac:dyDescent="0.2">
      <c r="F76" s="71">
        <v>7000</v>
      </c>
      <c r="G76" s="2" t="s">
        <v>212</v>
      </c>
      <c r="H76" s="277" t="s">
        <v>307</v>
      </c>
      <c r="I76" s="277"/>
    </row>
    <row r="77" spans="2:12" ht="15.75" customHeight="1" x14ac:dyDescent="0.2">
      <c r="F77" s="71">
        <v>3500</v>
      </c>
      <c r="G77" s="2" t="s">
        <v>212</v>
      </c>
      <c r="H77" s="277" t="s">
        <v>308</v>
      </c>
      <c r="I77" s="277"/>
    </row>
    <row r="78" spans="2:12" ht="15.75" customHeight="1" x14ac:dyDescent="0.2">
      <c r="F78" s="71">
        <v>3000</v>
      </c>
      <c r="G78" s="2" t="s">
        <v>212</v>
      </c>
      <c r="H78" s="277" t="s">
        <v>309</v>
      </c>
      <c r="I78" s="277"/>
    </row>
    <row r="79" spans="2:12" ht="15.75" customHeight="1" x14ac:dyDescent="0.2">
      <c r="F79" s="193">
        <f>SUM(F70:F78)</f>
        <v>71250</v>
      </c>
      <c r="H79" s="277"/>
      <c r="I79" s="277"/>
    </row>
    <row r="80" spans="2:12" ht="15.75" customHeight="1" thickBot="1" x14ac:dyDescent="0.25"/>
    <row r="81" spans="2:12" ht="15.75" customHeight="1" thickBot="1" x14ac:dyDescent="0.25">
      <c r="B81" s="217" t="s">
        <v>322</v>
      </c>
      <c r="C81" s="218" t="s">
        <v>323</v>
      </c>
      <c r="F81" s="71">
        <v>240000</v>
      </c>
      <c r="G81" s="2" t="s">
        <v>300</v>
      </c>
      <c r="H81" s="277" t="s">
        <v>310</v>
      </c>
      <c r="I81" s="277"/>
    </row>
    <row r="83" spans="2:12" ht="15.75" customHeight="1" x14ac:dyDescent="0.2">
      <c r="F83" s="71">
        <v>20310</v>
      </c>
      <c r="G83" s="2" t="s">
        <v>187</v>
      </c>
      <c r="H83" s="277" t="s">
        <v>311</v>
      </c>
      <c r="I83" s="277"/>
      <c r="L83" s="72"/>
    </row>
    <row r="85" spans="2:12" ht="15.75" customHeight="1" x14ac:dyDescent="0.2">
      <c r="F85" s="71">
        <v>40000</v>
      </c>
      <c r="G85" s="2" t="s">
        <v>174</v>
      </c>
      <c r="H85" s="277" t="s">
        <v>318</v>
      </c>
      <c r="I85" s="277"/>
    </row>
    <row r="86" spans="2:12" ht="15.75" customHeight="1" x14ac:dyDescent="0.2">
      <c r="F86" s="71">
        <v>35000</v>
      </c>
      <c r="G86" s="2" t="s">
        <v>174</v>
      </c>
      <c r="H86" s="277" t="s">
        <v>319</v>
      </c>
      <c r="I86" s="277"/>
    </row>
    <row r="87" spans="2:12" ht="15.75" customHeight="1" x14ac:dyDescent="0.2">
      <c r="F87" s="71">
        <v>50000</v>
      </c>
      <c r="G87" s="2" t="s">
        <v>174</v>
      </c>
      <c r="H87" s="277" t="s">
        <v>319</v>
      </c>
      <c r="I87" s="277"/>
    </row>
    <row r="88" spans="2:12" ht="15.75" customHeight="1" x14ac:dyDescent="0.2">
      <c r="F88" s="71">
        <v>10000</v>
      </c>
      <c r="G88" s="2" t="s">
        <v>174</v>
      </c>
      <c r="H88" s="277" t="s">
        <v>312</v>
      </c>
      <c r="I88" s="277"/>
    </row>
    <row r="89" spans="2:12" ht="15.75" customHeight="1" thickBot="1" x14ac:dyDescent="0.25">
      <c r="F89" s="72"/>
    </row>
    <row r="90" spans="2:12" ht="15.75" customHeight="1" thickBot="1" x14ac:dyDescent="0.25">
      <c r="F90" s="223">
        <f>F79+F81+F83+F85+F86+F87+F88</f>
        <v>466560</v>
      </c>
    </row>
  </sheetData>
  <mergeCells count="63">
    <mergeCell ref="H85:I85"/>
    <mergeCell ref="H86:I86"/>
    <mergeCell ref="H87:I87"/>
    <mergeCell ref="H88:I88"/>
    <mergeCell ref="Q62:U62"/>
    <mergeCell ref="H70:I70"/>
    <mergeCell ref="H71:I71"/>
    <mergeCell ref="H72:I72"/>
    <mergeCell ref="H73:I73"/>
    <mergeCell ref="H74:I74"/>
    <mergeCell ref="H81:I81"/>
    <mergeCell ref="H83:I83"/>
    <mergeCell ref="H75:I75"/>
    <mergeCell ref="H76:I76"/>
    <mergeCell ref="H77:I77"/>
    <mergeCell ref="H78:I78"/>
    <mergeCell ref="P16:AD16"/>
    <mergeCell ref="P18:AD18"/>
    <mergeCell ref="P26:AD26"/>
    <mergeCell ref="Q61:U61"/>
    <mergeCell ref="Z8:Z9"/>
    <mergeCell ref="AA8:AA9"/>
    <mergeCell ref="AB8:AB9"/>
    <mergeCell ref="AC8:AC9"/>
    <mergeCell ref="AD8:AD9"/>
    <mergeCell ref="U8:U9"/>
    <mergeCell ref="V8:V9"/>
    <mergeCell ref="W8:W9"/>
    <mergeCell ref="X8:X9"/>
    <mergeCell ref="Y8:Y9"/>
    <mergeCell ref="P8:P9"/>
    <mergeCell ref="Q8:Q9"/>
    <mergeCell ref="B26:E26"/>
    <mergeCell ref="G26:N26"/>
    <mergeCell ref="F8:F9"/>
    <mergeCell ref="B16:E16"/>
    <mergeCell ref="G16:N16"/>
    <mergeCell ref="B18:E18"/>
    <mergeCell ref="G18:N18"/>
    <mergeCell ref="L8:L9"/>
    <mergeCell ref="C8:C9"/>
    <mergeCell ref="D8:D9"/>
    <mergeCell ref="E8:E9"/>
    <mergeCell ref="O2:AA2"/>
    <mergeCell ref="I8:K8"/>
    <mergeCell ref="B2:N2"/>
    <mergeCell ref="B4:C4"/>
    <mergeCell ref="N8:N9"/>
    <mergeCell ref="M8:M9"/>
    <mergeCell ref="B5:C5"/>
    <mergeCell ref="E4:H4"/>
    <mergeCell ref="E5:H5"/>
    <mergeCell ref="G8:G9"/>
    <mergeCell ref="H8:H9"/>
    <mergeCell ref="B8:B9"/>
    <mergeCell ref="R8:R9"/>
    <mergeCell ref="S8:S9"/>
    <mergeCell ref="T8:T9"/>
    <mergeCell ref="H79:I79"/>
    <mergeCell ref="B60:E60"/>
    <mergeCell ref="G60:N60"/>
    <mergeCell ref="B63:E63"/>
    <mergeCell ref="G63:N63"/>
  </mergeCells>
  <phoneticPr fontId="7" type="noConversion"/>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xWindow="451" yWindow="405" count="5">
        <x14:dataValidation type="list" allowBlank="1" showErrorMessage="1" prompt="FAVOR ESCOLHER UMA DAS OPÇÕES DISPONÍVEIS" xr:uid="{00000000-0002-0000-0100-000000000000}">
          <x14:formula1>
            <xm:f>Listas!$A$2:$A$4</xm:f>
          </x14:formula1>
          <xm:sqref>G19:G25 G10:G15 G17 G27:G59</xm:sqref>
        </x14:dataValidation>
        <x14:dataValidation type="list" showInputMessage="1" showErrorMessage="1" xr:uid="{00000000-0002-0000-0100-000001000000}">
          <x14:formula1>
            <xm:f>Listas!$C$2:$C$8</xm:f>
          </x14:formula1>
          <xm:sqref>L19:L25 L10:L15 L17 L27:L59</xm:sqref>
        </x14:dataValidation>
        <x14:dataValidation type="list" allowBlank="1" showInputMessage="1" showErrorMessage="1" xr:uid="{00000000-0002-0000-0100-000002000000}">
          <x14:formula1>
            <xm:f>Listas!$D$2:$D$9</xm:f>
          </x14:formula1>
          <xm:sqref>Q5:Q7 I19:I25 I10:I15 I17 I27:I59</xm:sqref>
        </x14:dataValidation>
        <x14:dataValidation type="list" allowBlank="1" showInputMessage="1" showErrorMessage="1" xr:uid="{00000000-0002-0000-0100-000003000000}">
          <x14:formula1>
            <xm:f>Listas!$E$2:$E$33</xm:f>
          </x14:formula1>
          <xm:sqref>J19:J25 J10:J15 J17 J27:J59</xm:sqref>
        </x14:dataValidation>
        <x14:dataValidation type="list" allowBlank="1" showInputMessage="1" showErrorMessage="1" xr:uid="{00000000-0002-0000-0100-000004000000}">
          <x14:formula1>
            <xm:f>Listas!$F$2:$F$88</xm:f>
          </x14:formula1>
          <xm:sqref>K19:K25 K10:K15 K17 K27:K59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8928-F109-4C77-A696-BC1D02C83FC3}">
  <sheetPr>
    <outlinePr summaryBelow="0" summaryRight="0"/>
    <pageSetUpPr fitToPage="1"/>
  </sheetPr>
  <dimension ref="B2:AD22"/>
  <sheetViews>
    <sheetView showGridLines="0" topLeftCell="A2" zoomScale="80" zoomScaleNormal="80" zoomScaleSheetLayoutView="55" workbookViewId="0">
      <selection activeCell="C10" sqref="C10"/>
    </sheetView>
  </sheetViews>
  <sheetFormatPr defaultColWidth="12.5703125" defaultRowHeight="15.75" customHeight="1" x14ac:dyDescent="0.2"/>
  <cols>
    <col min="1" max="1" width="2.140625" style="2" customWidth="1"/>
    <col min="2" max="2" width="15" style="2" customWidth="1"/>
    <col min="3" max="3" width="32.5703125" style="2" customWidth="1"/>
    <col min="4" max="4" width="14.85546875" style="2" customWidth="1"/>
    <col min="5" max="5" width="13" style="2" customWidth="1"/>
    <col min="6" max="6" width="21.42578125" style="2" customWidth="1"/>
    <col min="7" max="7" width="14.140625" style="2" customWidth="1"/>
    <col min="8" max="8" width="10.85546875" style="2"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20310</v>
      </c>
      <c r="S5" s="5">
        <f t="shared" si="0"/>
        <v>0</v>
      </c>
      <c r="T5" s="5">
        <f t="shared" si="0"/>
        <v>0</v>
      </c>
      <c r="U5" s="5">
        <f t="shared" si="0"/>
        <v>0</v>
      </c>
      <c r="V5" s="5">
        <f t="shared" si="0"/>
        <v>0</v>
      </c>
      <c r="W5" s="5">
        <f t="shared" si="0"/>
        <v>0</v>
      </c>
      <c r="X5" s="5">
        <f t="shared" si="0"/>
        <v>0</v>
      </c>
    </row>
    <row r="6" spans="2:30" ht="33.75" customHeight="1" x14ac:dyDescent="0.2">
      <c r="Q6" s="7" t="s">
        <v>38</v>
      </c>
      <c r="R6" s="5">
        <f t="shared" si="0"/>
        <v>0</v>
      </c>
      <c r="S6" s="5">
        <f t="shared" si="0"/>
        <v>0</v>
      </c>
      <c r="T6" s="5">
        <f t="shared" si="0"/>
        <v>0</v>
      </c>
      <c r="U6" s="5">
        <f t="shared" si="0"/>
        <v>0</v>
      </c>
      <c r="V6" s="5">
        <f t="shared" si="0"/>
        <v>0</v>
      </c>
      <c r="W6" s="5">
        <f t="shared" si="0"/>
        <v>0</v>
      </c>
      <c r="X6" s="5">
        <f t="shared" si="0"/>
        <v>0</v>
      </c>
    </row>
    <row r="7" spans="2:30" ht="24" customHeight="1" thickBot="1" x14ac:dyDescent="0.25">
      <c r="Q7" s="69"/>
      <c r="R7" s="70"/>
      <c r="S7" s="70"/>
      <c r="T7" s="70"/>
      <c r="U7" s="70"/>
      <c r="V7" s="70"/>
      <c r="W7" s="70"/>
      <c r="X7" s="70"/>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96">
        <v>45931</v>
      </c>
      <c r="Q8" s="291">
        <v>45962</v>
      </c>
      <c r="R8" s="291">
        <v>45992</v>
      </c>
      <c r="S8" s="291">
        <v>46023</v>
      </c>
      <c r="T8" s="291">
        <v>46054</v>
      </c>
      <c r="U8" s="291">
        <v>46082</v>
      </c>
      <c r="V8" s="291">
        <v>46113</v>
      </c>
      <c r="W8" s="291">
        <v>46143</v>
      </c>
      <c r="X8" s="291">
        <v>46174</v>
      </c>
      <c r="Y8" s="291">
        <v>46204</v>
      </c>
      <c r="Z8" s="291">
        <v>46235</v>
      </c>
      <c r="AA8" s="291">
        <v>46266</v>
      </c>
      <c r="AB8" s="291">
        <v>46296</v>
      </c>
      <c r="AC8" s="291">
        <v>46327</v>
      </c>
      <c r="AD8" s="294">
        <v>46357</v>
      </c>
    </row>
    <row r="9" spans="2:30" ht="36.75" customHeight="1" thickBot="1" x14ac:dyDescent="0.25">
      <c r="B9" s="235"/>
      <c r="C9" s="237"/>
      <c r="D9" s="239"/>
      <c r="E9" s="239"/>
      <c r="F9" s="239"/>
      <c r="G9" s="237"/>
      <c r="H9" s="237"/>
      <c r="I9" s="17" t="s">
        <v>30</v>
      </c>
      <c r="J9" s="17" t="s">
        <v>31</v>
      </c>
      <c r="K9" s="17" t="s">
        <v>32</v>
      </c>
      <c r="L9" s="237"/>
      <c r="M9" s="237"/>
      <c r="N9" s="244" t="s">
        <v>9</v>
      </c>
      <c r="P9" s="297"/>
      <c r="Q9" s="292"/>
      <c r="R9" s="292"/>
      <c r="S9" s="292"/>
      <c r="T9" s="292"/>
      <c r="U9" s="293"/>
      <c r="V9" s="293"/>
      <c r="W9" s="293"/>
      <c r="X9" s="293"/>
      <c r="Y9" s="293"/>
      <c r="Z9" s="293"/>
      <c r="AA9" s="293"/>
      <c r="AB9" s="293"/>
      <c r="AC9" s="293"/>
      <c r="AD9" s="295"/>
    </row>
    <row r="10" spans="2:30" ht="90.75" customHeight="1" thickBot="1" x14ac:dyDescent="0.25">
      <c r="B10" s="101" t="s">
        <v>187</v>
      </c>
      <c r="C10" s="102" t="s">
        <v>188</v>
      </c>
      <c r="D10" s="102" t="s">
        <v>189</v>
      </c>
      <c r="E10" s="102">
        <v>40</v>
      </c>
      <c r="F10" s="103">
        <v>20310</v>
      </c>
      <c r="G10" s="104" t="s">
        <v>26</v>
      </c>
      <c r="H10" s="105">
        <v>46204</v>
      </c>
      <c r="I10" s="106" t="s">
        <v>37</v>
      </c>
      <c r="J10" s="106" t="s">
        <v>66</v>
      </c>
      <c r="K10" s="106" t="s">
        <v>111</v>
      </c>
      <c r="L10" s="106" t="s">
        <v>19</v>
      </c>
      <c r="M10" s="102" t="s">
        <v>168</v>
      </c>
      <c r="N10" s="107" t="s">
        <v>190</v>
      </c>
      <c r="P10" s="44"/>
      <c r="Q10" s="45"/>
      <c r="R10" s="45"/>
      <c r="S10" s="45"/>
      <c r="T10" s="46"/>
      <c r="U10" s="47"/>
      <c r="V10" s="45"/>
      <c r="W10" s="45"/>
      <c r="X10" s="45"/>
      <c r="Y10" s="48"/>
      <c r="Z10" s="45"/>
      <c r="AA10" s="45"/>
      <c r="AB10" s="45"/>
      <c r="AC10" s="45"/>
      <c r="AD10" s="49"/>
    </row>
    <row r="11" spans="2:30" ht="36.75" customHeight="1" thickBot="1" x14ac:dyDescent="0.25">
      <c r="B11" s="282" t="s">
        <v>191</v>
      </c>
      <c r="C11" s="283"/>
      <c r="D11" s="283"/>
      <c r="E11" s="284"/>
      <c r="F11" s="18">
        <f>F10</f>
        <v>20310</v>
      </c>
      <c r="G11" s="285"/>
      <c r="H11" s="286"/>
      <c r="I11" s="286"/>
      <c r="J11" s="286"/>
      <c r="K11" s="286"/>
      <c r="L11" s="286"/>
      <c r="M11" s="286"/>
      <c r="N11" s="287"/>
      <c r="P11" s="288"/>
      <c r="Q11" s="289"/>
      <c r="R11" s="289"/>
      <c r="S11" s="289"/>
      <c r="T11" s="289"/>
      <c r="U11" s="289"/>
      <c r="V11" s="289"/>
      <c r="W11" s="289"/>
      <c r="X11" s="289"/>
      <c r="Y11" s="289"/>
      <c r="Z11" s="289"/>
      <c r="AA11" s="289"/>
      <c r="AB11" s="289"/>
      <c r="AC11" s="289"/>
      <c r="AD11" s="290"/>
    </row>
    <row r="12" spans="2:30" ht="15.75" customHeight="1" x14ac:dyDescent="0.2">
      <c r="P12" s="67"/>
      <c r="Q12" s="248" t="s">
        <v>287</v>
      </c>
      <c r="R12" s="248"/>
      <c r="S12" s="248"/>
      <c r="T12" s="248"/>
      <c r="U12" s="249"/>
    </row>
    <row r="13" spans="2:30" ht="15.75" customHeight="1" thickBot="1" x14ac:dyDescent="0.25">
      <c r="P13" s="68"/>
      <c r="Q13" s="278" t="s">
        <v>288</v>
      </c>
      <c r="R13" s="278"/>
      <c r="S13" s="278"/>
      <c r="T13" s="278"/>
      <c r="U13" s="279"/>
    </row>
    <row r="14" spans="2:30" ht="15.75" customHeight="1" thickBot="1" x14ac:dyDescent="0.25">
      <c r="B14" s="261" t="s">
        <v>284</v>
      </c>
      <c r="C14" s="262"/>
      <c r="D14" s="262"/>
      <c r="E14" s="263"/>
      <c r="F14" s="18">
        <f>F11</f>
        <v>20310</v>
      </c>
      <c r="G14" s="280"/>
      <c r="H14" s="280"/>
      <c r="I14" s="280"/>
      <c r="J14" s="280"/>
      <c r="K14" s="280"/>
      <c r="L14" s="280"/>
      <c r="M14" s="280"/>
      <c r="N14" s="281"/>
    </row>
    <row r="17" spans="3:6" ht="15.75" customHeight="1" x14ac:dyDescent="0.2">
      <c r="F17" s="71"/>
    </row>
    <row r="18" spans="3:6" ht="31.5" customHeight="1" x14ac:dyDescent="0.2">
      <c r="C18" s="189"/>
      <c r="D18" s="23" t="s">
        <v>296</v>
      </c>
    </row>
    <row r="19" spans="3:6" ht="15.75" customHeight="1" x14ac:dyDescent="0.2">
      <c r="C19" s="190"/>
      <c r="D19" s="23" t="s">
        <v>297</v>
      </c>
    </row>
    <row r="20" spans="3:6" ht="15.75" customHeight="1" x14ac:dyDescent="0.2">
      <c r="C20" s="191"/>
      <c r="D20" s="23" t="s">
        <v>299</v>
      </c>
    </row>
    <row r="21" spans="3:6" ht="15.75" customHeight="1" x14ac:dyDescent="0.2">
      <c r="F21" s="71"/>
    </row>
    <row r="22" spans="3:6" ht="15.75" customHeight="1" x14ac:dyDescent="0.2">
      <c r="F22" s="72"/>
    </row>
  </sheetData>
  <mergeCells count="39">
    <mergeCell ref="G8:G9"/>
    <mergeCell ref="B2:N2"/>
    <mergeCell ref="O2:AA2"/>
    <mergeCell ref="B4:C4"/>
    <mergeCell ref="E4:H4"/>
    <mergeCell ref="B5:C5"/>
    <mergeCell ref="E5:H5"/>
    <mergeCell ref="B8:B9"/>
    <mergeCell ref="C8:C9"/>
    <mergeCell ref="D8:D9"/>
    <mergeCell ref="E8:E9"/>
    <mergeCell ref="F8:F9"/>
    <mergeCell ref="V8:V9"/>
    <mergeCell ref="H8:H9"/>
    <mergeCell ref="I8:K8"/>
    <mergeCell ref="L8:L9"/>
    <mergeCell ref="M8:M9"/>
    <mergeCell ref="N8:N9"/>
    <mergeCell ref="P8:P9"/>
    <mergeCell ref="Q8:Q9"/>
    <mergeCell ref="R8:R9"/>
    <mergeCell ref="S8:S9"/>
    <mergeCell ref="T8:T9"/>
    <mergeCell ref="U8:U9"/>
    <mergeCell ref="AC8:AC9"/>
    <mergeCell ref="AD8:AD9"/>
    <mergeCell ref="W8:W9"/>
    <mergeCell ref="X8:X9"/>
    <mergeCell ref="Y8:Y9"/>
    <mergeCell ref="Z8:Z9"/>
    <mergeCell ref="AA8:AA9"/>
    <mergeCell ref="AB8:AB9"/>
    <mergeCell ref="Q12:U12"/>
    <mergeCell ref="Q13:U13"/>
    <mergeCell ref="B14:E14"/>
    <mergeCell ref="G14:N14"/>
    <mergeCell ref="B11:E11"/>
    <mergeCell ref="G11:N11"/>
    <mergeCell ref="P11:AD11"/>
  </mergeCells>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5">
        <x14:dataValidation type="list" allowBlank="1" showInputMessage="1" showErrorMessage="1" xr:uid="{588B296D-B171-415B-A19E-6AC5554980C4}">
          <x14:formula1>
            <xm:f>Listas!$F$2:$F$88</xm:f>
          </x14:formula1>
          <xm:sqref>K10</xm:sqref>
        </x14:dataValidation>
        <x14:dataValidation type="list" allowBlank="1" showInputMessage="1" showErrorMessage="1" xr:uid="{18B54F58-CD90-4022-8ED7-23FCDC92B35D}">
          <x14:formula1>
            <xm:f>Listas!$E$2:$E$33</xm:f>
          </x14:formula1>
          <xm:sqref>J10</xm:sqref>
        </x14:dataValidation>
        <x14:dataValidation type="list" allowBlank="1" showInputMessage="1" showErrorMessage="1" xr:uid="{BCF9D9C1-963B-46B7-BA61-83CE3972E830}">
          <x14:formula1>
            <xm:f>Listas!$D$2:$D$9</xm:f>
          </x14:formula1>
          <xm:sqref>I10 Q5:Q7</xm:sqref>
        </x14:dataValidation>
        <x14:dataValidation type="list" showInputMessage="1" showErrorMessage="1" xr:uid="{72F735EE-B38D-4012-A20A-40CB12197C5E}">
          <x14:formula1>
            <xm:f>Listas!$C$2:$C$8</xm:f>
          </x14:formula1>
          <xm:sqref>L10</xm:sqref>
        </x14:dataValidation>
        <x14:dataValidation type="list" allowBlank="1" showErrorMessage="1" prompt="FAVOR ESCOLHER UMA DAS OPÇÕES DISPONÍVEIS" xr:uid="{42D3ADD8-15F6-4710-93B5-00A49B212A48}">
          <x14:formula1>
            <xm:f>Listas!$A$2:$A$4</xm:f>
          </x14:formula1>
          <xm:sqref>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8F1C-8340-412E-9897-504226CEC26A}">
  <sheetPr>
    <outlinePr summaryBelow="0" summaryRight="0"/>
    <pageSetUpPr fitToPage="1"/>
  </sheetPr>
  <dimension ref="B2:AD26"/>
  <sheetViews>
    <sheetView showGridLines="0" topLeftCell="B13" zoomScale="70" zoomScaleNormal="70" zoomScaleSheetLayoutView="55" workbookViewId="0">
      <selection activeCell="F14" sqref="F14"/>
    </sheetView>
  </sheetViews>
  <sheetFormatPr defaultColWidth="12.5703125" defaultRowHeight="15.75" customHeight="1" x14ac:dyDescent="0.2"/>
  <cols>
    <col min="1" max="1" width="2.140625" style="2" customWidth="1"/>
    <col min="2" max="2" width="15" style="2" customWidth="1"/>
    <col min="3" max="3" width="32.5703125" style="2" customWidth="1"/>
    <col min="4" max="4" width="14.85546875" style="2" customWidth="1"/>
    <col min="5" max="5" width="13" style="2" customWidth="1"/>
    <col min="6" max="6" width="21.42578125" style="2" customWidth="1"/>
    <col min="7" max="7" width="14.140625" style="2" customWidth="1"/>
    <col min="8" max="8" width="10.85546875" style="2"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145550</v>
      </c>
      <c r="S5" s="5">
        <f t="shared" si="0"/>
        <v>0</v>
      </c>
      <c r="T5" s="5">
        <f t="shared" si="0"/>
        <v>0</v>
      </c>
      <c r="U5" s="5">
        <f t="shared" si="0"/>
        <v>0</v>
      </c>
      <c r="V5" s="5">
        <f t="shared" si="0"/>
        <v>0</v>
      </c>
      <c r="W5" s="5">
        <f t="shared" si="0"/>
        <v>0</v>
      </c>
      <c r="X5" s="5">
        <f t="shared" si="0"/>
        <v>0</v>
      </c>
    </row>
    <row r="6" spans="2:30" ht="33.75" customHeight="1" x14ac:dyDescent="0.2">
      <c r="Q6" s="7" t="s">
        <v>38</v>
      </c>
      <c r="R6" s="5">
        <f t="shared" si="0"/>
        <v>0</v>
      </c>
      <c r="S6" s="5">
        <f t="shared" si="0"/>
        <v>0</v>
      </c>
      <c r="T6" s="5">
        <f t="shared" si="0"/>
        <v>0</v>
      </c>
      <c r="U6" s="5">
        <f t="shared" si="0"/>
        <v>0</v>
      </c>
      <c r="V6" s="5">
        <f t="shared" si="0"/>
        <v>0</v>
      </c>
      <c r="W6" s="5">
        <f t="shared" si="0"/>
        <v>0</v>
      </c>
      <c r="X6" s="5">
        <f t="shared" si="0"/>
        <v>0</v>
      </c>
    </row>
    <row r="7" spans="2:30" ht="24" customHeight="1" thickBot="1" x14ac:dyDescent="0.25">
      <c r="Q7" s="69"/>
      <c r="R7" s="70"/>
      <c r="S7" s="70"/>
      <c r="T7" s="70"/>
      <c r="U7" s="70"/>
      <c r="V7" s="70"/>
      <c r="W7" s="70"/>
      <c r="X7" s="70"/>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96">
        <v>45931</v>
      </c>
      <c r="Q8" s="291">
        <v>45962</v>
      </c>
      <c r="R8" s="291">
        <v>45992</v>
      </c>
      <c r="S8" s="291">
        <v>46023</v>
      </c>
      <c r="T8" s="291">
        <v>46054</v>
      </c>
      <c r="U8" s="291">
        <v>46082</v>
      </c>
      <c r="V8" s="291">
        <v>46113</v>
      </c>
      <c r="W8" s="291">
        <v>46143</v>
      </c>
      <c r="X8" s="291">
        <v>46174</v>
      </c>
      <c r="Y8" s="291">
        <v>46204</v>
      </c>
      <c r="Z8" s="291">
        <v>46235</v>
      </c>
      <c r="AA8" s="291">
        <v>46266</v>
      </c>
      <c r="AB8" s="291">
        <v>46296</v>
      </c>
      <c r="AC8" s="291">
        <v>46327</v>
      </c>
      <c r="AD8" s="294">
        <v>46357</v>
      </c>
    </row>
    <row r="9" spans="2:30" ht="36.75" customHeight="1" thickBot="1" x14ac:dyDescent="0.25">
      <c r="B9" s="235"/>
      <c r="C9" s="237"/>
      <c r="D9" s="239"/>
      <c r="E9" s="239"/>
      <c r="F9" s="239"/>
      <c r="G9" s="237"/>
      <c r="H9" s="237"/>
      <c r="I9" s="17" t="s">
        <v>30</v>
      </c>
      <c r="J9" s="17" t="s">
        <v>31</v>
      </c>
      <c r="K9" s="17" t="s">
        <v>32</v>
      </c>
      <c r="L9" s="237"/>
      <c r="M9" s="237"/>
      <c r="N9" s="244" t="s">
        <v>9</v>
      </c>
      <c r="P9" s="297"/>
      <c r="Q9" s="292"/>
      <c r="R9" s="292"/>
      <c r="S9" s="292"/>
      <c r="T9" s="292"/>
      <c r="U9" s="293"/>
      <c r="V9" s="293"/>
      <c r="W9" s="293"/>
      <c r="X9" s="293"/>
      <c r="Y9" s="293"/>
      <c r="Z9" s="293"/>
      <c r="AA9" s="293"/>
      <c r="AB9" s="293"/>
      <c r="AC9" s="293"/>
      <c r="AD9" s="295"/>
    </row>
    <row r="10" spans="2:30" ht="210" customHeight="1" x14ac:dyDescent="0.2">
      <c r="B10" s="116" t="s">
        <v>174</v>
      </c>
      <c r="C10" s="117" t="s">
        <v>175</v>
      </c>
      <c r="D10" s="117" t="s">
        <v>176</v>
      </c>
      <c r="E10" s="117">
        <v>4</v>
      </c>
      <c r="F10" s="118">
        <v>40000</v>
      </c>
      <c r="G10" s="119" t="s">
        <v>26</v>
      </c>
      <c r="H10" s="120" t="s">
        <v>180</v>
      </c>
      <c r="I10" s="121" t="s">
        <v>37</v>
      </c>
      <c r="J10" s="121" t="s">
        <v>66</v>
      </c>
      <c r="K10" s="121" t="s">
        <v>111</v>
      </c>
      <c r="L10" s="121" t="s">
        <v>19</v>
      </c>
      <c r="M10" s="117" t="s">
        <v>168</v>
      </c>
      <c r="N10" s="122" t="s">
        <v>182</v>
      </c>
      <c r="P10" s="33"/>
      <c r="Q10" s="34"/>
      <c r="R10" s="34"/>
      <c r="S10" s="34"/>
      <c r="T10" s="35"/>
      <c r="U10" s="34"/>
      <c r="V10" s="34"/>
      <c r="W10" s="34"/>
      <c r="X10" s="34"/>
      <c r="Y10" s="34"/>
      <c r="Z10" s="34"/>
      <c r="AA10" s="36"/>
      <c r="AB10" s="34"/>
      <c r="AC10" s="34"/>
      <c r="AD10" s="37"/>
    </row>
    <row r="11" spans="2:30" ht="103.5" customHeight="1" x14ac:dyDescent="0.2">
      <c r="B11" s="123" t="s">
        <v>174</v>
      </c>
      <c r="C11" s="124" t="s">
        <v>177</v>
      </c>
      <c r="D11" s="124" t="s">
        <v>176</v>
      </c>
      <c r="E11" s="124">
        <v>35</v>
      </c>
      <c r="F11" s="125">
        <v>35000</v>
      </c>
      <c r="G11" s="126" t="s">
        <v>26</v>
      </c>
      <c r="H11" s="127" t="s">
        <v>181</v>
      </c>
      <c r="I11" s="128" t="s">
        <v>37</v>
      </c>
      <c r="J11" s="128" t="s">
        <v>66</v>
      </c>
      <c r="K11" s="128" t="s">
        <v>111</v>
      </c>
      <c r="L11" s="128" t="s">
        <v>19</v>
      </c>
      <c r="M11" s="124" t="s">
        <v>168</v>
      </c>
      <c r="N11" s="129" t="s">
        <v>183</v>
      </c>
      <c r="P11" s="22"/>
      <c r="Q11" s="23"/>
      <c r="R11" s="23"/>
      <c r="S11" s="23"/>
      <c r="T11" s="25"/>
      <c r="U11" s="23"/>
      <c r="V11" s="23"/>
      <c r="W11" s="23"/>
      <c r="X11" s="23"/>
      <c r="Y11" s="23"/>
      <c r="Z11" s="38"/>
      <c r="AA11" s="23"/>
      <c r="AB11" s="23"/>
      <c r="AC11" s="26"/>
      <c r="AD11" s="27"/>
    </row>
    <row r="12" spans="2:30" ht="251.25" customHeight="1" x14ac:dyDescent="0.2">
      <c r="B12" s="123" t="s">
        <v>174</v>
      </c>
      <c r="C12" s="124" t="s">
        <v>178</v>
      </c>
      <c r="D12" s="124" t="s">
        <v>176</v>
      </c>
      <c r="E12" s="124">
        <v>15</v>
      </c>
      <c r="F12" s="125">
        <v>50000</v>
      </c>
      <c r="G12" s="126" t="s">
        <v>26</v>
      </c>
      <c r="H12" s="127" t="s">
        <v>181</v>
      </c>
      <c r="I12" s="128" t="s">
        <v>37</v>
      </c>
      <c r="J12" s="128" t="s">
        <v>66</v>
      </c>
      <c r="K12" s="128" t="s">
        <v>112</v>
      </c>
      <c r="L12" s="128" t="s">
        <v>19</v>
      </c>
      <c r="M12" s="124" t="s">
        <v>168</v>
      </c>
      <c r="N12" s="129" t="s">
        <v>184</v>
      </c>
      <c r="P12" s="22"/>
      <c r="Q12" s="23"/>
      <c r="R12" s="23"/>
      <c r="S12" s="23"/>
      <c r="T12" s="25"/>
      <c r="U12" s="23"/>
      <c r="V12" s="23"/>
      <c r="W12" s="23"/>
      <c r="X12" s="23"/>
      <c r="Y12" s="23"/>
      <c r="Z12" s="38"/>
      <c r="AA12" s="23"/>
      <c r="AB12" s="23"/>
      <c r="AC12" s="26"/>
      <c r="AD12" s="27"/>
    </row>
    <row r="13" spans="2:30" ht="218.25" customHeight="1" x14ac:dyDescent="0.2">
      <c r="B13" s="130" t="s">
        <v>174</v>
      </c>
      <c r="C13" s="131" t="s">
        <v>179</v>
      </c>
      <c r="D13" s="131" t="s">
        <v>162</v>
      </c>
      <c r="E13" s="131">
        <v>2</v>
      </c>
      <c r="F13" s="132">
        <v>10000</v>
      </c>
      <c r="G13" s="133" t="s">
        <v>26</v>
      </c>
      <c r="H13" s="134" t="s">
        <v>180</v>
      </c>
      <c r="I13" s="135" t="s">
        <v>37</v>
      </c>
      <c r="J13" s="135" t="s">
        <v>66</v>
      </c>
      <c r="K13" s="135" t="s">
        <v>111</v>
      </c>
      <c r="L13" s="135" t="s">
        <v>19</v>
      </c>
      <c r="M13" s="131" t="s">
        <v>168</v>
      </c>
      <c r="N13" s="136" t="s">
        <v>185</v>
      </c>
      <c r="P13" s="39"/>
      <c r="Q13" s="40"/>
      <c r="R13" s="40"/>
      <c r="S13" s="40"/>
      <c r="T13" s="41"/>
      <c r="U13" s="40"/>
      <c r="V13" s="40"/>
      <c r="W13" s="40"/>
      <c r="X13" s="40"/>
      <c r="Y13" s="40"/>
      <c r="Z13" s="42"/>
      <c r="AA13" s="40"/>
      <c r="AB13" s="40"/>
      <c r="AC13" s="40"/>
      <c r="AD13" s="43"/>
    </row>
    <row r="14" spans="2:30" ht="226.5" customHeight="1" thickBot="1" x14ac:dyDescent="0.25">
      <c r="B14" s="93" t="s">
        <v>174</v>
      </c>
      <c r="C14" s="94" t="s">
        <v>293</v>
      </c>
      <c r="D14" s="94" t="s">
        <v>162</v>
      </c>
      <c r="E14" s="94">
        <v>1</v>
      </c>
      <c r="F14" s="96">
        <v>10550</v>
      </c>
      <c r="G14" s="97" t="s">
        <v>26</v>
      </c>
      <c r="H14" s="98" t="s">
        <v>291</v>
      </c>
      <c r="I14" s="99" t="s">
        <v>37</v>
      </c>
      <c r="J14" s="99" t="s">
        <v>66</v>
      </c>
      <c r="K14" s="99" t="s">
        <v>111</v>
      </c>
      <c r="L14" s="99" t="s">
        <v>19</v>
      </c>
      <c r="M14" s="94" t="s">
        <v>168</v>
      </c>
      <c r="N14" s="100" t="s">
        <v>292</v>
      </c>
      <c r="P14" s="59"/>
      <c r="Q14" s="23"/>
      <c r="R14" s="23"/>
      <c r="S14" s="38"/>
      <c r="T14" s="26"/>
      <c r="U14" s="23"/>
      <c r="V14" s="23"/>
      <c r="W14" s="23"/>
      <c r="X14" s="23"/>
      <c r="Y14" s="23"/>
      <c r="Z14" s="60"/>
      <c r="AA14" s="60"/>
      <c r="AB14" s="60"/>
      <c r="AC14" s="60"/>
      <c r="AD14" s="74"/>
    </row>
    <row r="15" spans="2:30" ht="36.75" customHeight="1" thickBot="1" x14ac:dyDescent="0.25">
      <c r="B15" s="261" t="s">
        <v>186</v>
      </c>
      <c r="C15" s="262"/>
      <c r="D15" s="262"/>
      <c r="E15" s="263"/>
      <c r="F15" s="18">
        <f>SUM(F10:F14)</f>
        <v>145550</v>
      </c>
      <c r="G15" s="264"/>
      <c r="H15" s="265"/>
      <c r="I15" s="265"/>
      <c r="J15" s="265"/>
      <c r="K15" s="265"/>
      <c r="L15" s="265"/>
      <c r="M15" s="265"/>
      <c r="N15" s="266"/>
      <c r="P15" s="298"/>
      <c r="Q15" s="299"/>
      <c r="R15" s="299"/>
      <c r="S15" s="299"/>
      <c r="T15" s="299"/>
      <c r="U15" s="299"/>
      <c r="V15" s="299"/>
      <c r="W15" s="299"/>
      <c r="X15" s="299"/>
      <c r="Y15" s="299"/>
      <c r="Z15" s="299"/>
      <c r="AA15" s="299"/>
      <c r="AB15" s="299"/>
      <c r="AC15" s="299"/>
      <c r="AD15" s="300"/>
    </row>
    <row r="16" spans="2:30" ht="15.75" customHeight="1" x14ac:dyDescent="0.2">
      <c r="P16" s="67"/>
      <c r="Q16" s="248" t="s">
        <v>287</v>
      </c>
      <c r="R16" s="248"/>
      <c r="S16" s="248"/>
      <c r="T16" s="248"/>
      <c r="U16" s="249"/>
    </row>
    <row r="17" spans="2:21" ht="15.75" customHeight="1" thickBot="1" x14ac:dyDescent="0.25">
      <c r="P17" s="68"/>
      <c r="Q17" s="278" t="s">
        <v>288</v>
      </c>
      <c r="R17" s="278"/>
      <c r="S17" s="278"/>
      <c r="T17" s="278"/>
      <c r="U17" s="279"/>
    </row>
    <row r="18" spans="2:21" ht="15.75" customHeight="1" thickBot="1" x14ac:dyDescent="0.25">
      <c r="B18" s="261" t="s">
        <v>284</v>
      </c>
      <c r="C18" s="262"/>
      <c r="D18" s="262"/>
      <c r="E18" s="263"/>
      <c r="F18" s="18">
        <f>F15</f>
        <v>145550</v>
      </c>
      <c r="G18" s="280"/>
      <c r="H18" s="280"/>
      <c r="I18" s="280"/>
      <c r="J18" s="280"/>
      <c r="K18" s="280"/>
      <c r="L18" s="280"/>
      <c r="M18" s="280"/>
      <c r="N18" s="281"/>
    </row>
    <row r="21" spans="2:21" ht="15.75" customHeight="1" x14ac:dyDescent="0.2">
      <c r="F21" s="71"/>
    </row>
    <row r="22" spans="2:21" ht="31.5" customHeight="1" x14ac:dyDescent="0.2">
      <c r="C22" s="189"/>
      <c r="D22" s="23" t="s">
        <v>296</v>
      </c>
    </row>
    <row r="23" spans="2:21" ht="15.75" customHeight="1" x14ac:dyDescent="0.2">
      <c r="C23" s="190"/>
      <c r="D23" s="23" t="s">
        <v>297</v>
      </c>
    </row>
    <row r="24" spans="2:21" ht="15.75" customHeight="1" x14ac:dyDescent="0.2">
      <c r="C24" s="191"/>
      <c r="D24" s="23" t="s">
        <v>299</v>
      </c>
    </row>
    <row r="25" spans="2:21" ht="15.75" customHeight="1" x14ac:dyDescent="0.2">
      <c r="F25" s="71"/>
    </row>
    <row r="26" spans="2:21" ht="15.75" customHeight="1" x14ac:dyDescent="0.2">
      <c r="F26" s="72"/>
    </row>
  </sheetData>
  <mergeCells count="39">
    <mergeCell ref="G8:G9"/>
    <mergeCell ref="B2:N2"/>
    <mergeCell ref="O2:AA2"/>
    <mergeCell ref="B4:C4"/>
    <mergeCell ref="E4:H4"/>
    <mergeCell ref="B5:C5"/>
    <mergeCell ref="E5:H5"/>
    <mergeCell ref="AD8:AD9"/>
    <mergeCell ref="B15:E15"/>
    <mergeCell ref="G15:N15"/>
    <mergeCell ref="P15:AD15"/>
    <mergeCell ref="W8:W9"/>
    <mergeCell ref="X8:X9"/>
    <mergeCell ref="Y8:Y9"/>
    <mergeCell ref="Z8:Z9"/>
    <mergeCell ref="AA8:AA9"/>
    <mergeCell ref="AB8:AB9"/>
    <mergeCell ref="Q8:Q9"/>
    <mergeCell ref="R8:R9"/>
    <mergeCell ref="S8:S9"/>
    <mergeCell ref="T8:T9"/>
    <mergeCell ref="U8:U9"/>
    <mergeCell ref="V8:V9"/>
    <mergeCell ref="Q16:U16"/>
    <mergeCell ref="Q17:U17"/>
    <mergeCell ref="B18:E18"/>
    <mergeCell ref="G18:N18"/>
    <mergeCell ref="AC8:AC9"/>
    <mergeCell ref="H8:H9"/>
    <mergeCell ref="I8:K8"/>
    <mergeCell ref="L8:L9"/>
    <mergeCell ref="M8:M9"/>
    <mergeCell ref="N8:N9"/>
    <mergeCell ref="P8:P9"/>
    <mergeCell ref="B8:B9"/>
    <mergeCell ref="C8:C9"/>
    <mergeCell ref="D8:D9"/>
    <mergeCell ref="E8:E9"/>
    <mergeCell ref="F8:F9"/>
  </mergeCells>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5">
        <x14:dataValidation type="list" allowBlank="1" showErrorMessage="1" prompt="FAVOR ESCOLHER UMA DAS OPÇÕES DISPONÍVEIS" xr:uid="{D94E8D7F-9B68-4044-AD63-FBF4578B9D8B}">
          <x14:formula1>
            <xm:f>Listas!$A$2:$A$4</xm:f>
          </x14:formula1>
          <xm:sqref>G10:G14</xm:sqref>
        </x14:dataValidation>
        <x14:dataValidation type="list" showInputMessage="1" showErrorMessage="1" xr:uid="{A76746D6-1E41-4FA2-B673-E31B46DB649B}">
          <x14:formula1>
            <xm:f>Listas!$C$2:$C$8</xm:f>
          </x14:formula1>
          <xm:sqref>L10:L14</xm:sqref>
        </x14:dataValidation>
        <x14:dataValidation type="list" allowBlank="1" showInputMessage="1" showErrorMessage="1" xr:uid="{6365AF12-2DAC-4855-8B1B-774071B196D2}">
          <x14:formula1>
            <xm:f>Listas!$D$2:$D$9</xm:f>
          </x14:formula1>
          <xm:sqref>Q5:Q7 I10:I14</xm:sqref>
        </x14:dataValidation>
        <x14:dataValidation type="list" allowBlank="1" showInputMessage="1" showErrorMessage="1" xr:uid="{172500AA-114D-433F-AC00-D8903B9DFC6D}">
          <x14:formula1>
            <xm:f>Listas!$E$2:$E$33</xm:f>
          </x14:formula1>
          <xm:sqref>J10:J14</xm:sqref>
        </x14:dataValidation>
        <x14:dataValidation type="list" allowBlank="1" showInputMessage="1" showErrorMessage="1" xr:uid="{F2D79F05-1CAC-430E-9F6F-B3F9B21D7F15}">
          <x14:formula1>
            <xm:f>Listas!$F$2:$F$88</xm:f>
          </x14:formula1>
          <xm:sqref>K10:K14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C0A3B-5667-4D16-BEC3-60C9FA21559D}">
  <sheetPr>
    <outlinePr summaryBelow="0" summaryRight="0"/>
    <pageSetUpPr fitToPage="1"/>
  </sheetPr>
  <dimension ref="B2:AD29"/>
  <sheetViews>
    <sheetView showGridLines="0" topLeftCell="A13" zoomScale="85" zoomScaleNormal="85" zoomScaleSheetLayoutView="55" workbookViewId="0">
      <selection activeCell="C13" sqref="C13"/>
    </sheetView>
  </sheetViews>
  <sheetFormatPr defaultColWidth="12.5703125" defaultRowHeight="15.75" customHeight="1" x14ac:dyDescent="0.2"/>
  <cols>
    <col min="1" max="1" width="2.140625" style="2" customWidth="1"/>
    <col min="2" max="2" width="15" style="2" customWidth="1"/>
    <col min="3" max="3" width="32.5703125" style="2" customWidth="1"/>
    <col min="4" max="4" width="14.85546875" style="2" customWidth="1"/>
    <col min="5" max="5" width="13" style="2" customWidth="1"/>
    <col min="6" max="6" width="21.42578125" style="2" customWidth="1"/>
    <col min="7" max="7" width="14.140625" style="2" customWidth="1"/>
    <col min="8" max="8" width="10.85546875" style="2"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977976.33855999995</v>
      </c>
      <c r="S5" s="5">
        <f t="shared" si="0"/>
        <v>0</v>
      </c>
      <c r="T5" s="5">
        <f t="shared" si="0"/>
        <v>0</v>
      </c>
      <c r="U5" s="5">
        <f t="shared" si="0"/>
        <v>0</v>
      </c>
      <c r="V5" s="5">
        <f t="shared" si="0"/>
        <v>0</v>
      </c>
      <c r="W5" s="5">
        <f t="shared" si="0"/>
        <v>0</v>
      </c>
      <c r="X5" s="5">
        <f t="shared" si="0"/>
        <v>0</v>
      </c>
    </row>
    <row r="6" spans="2:30" ht="33.75" customHeight="1" x14ac:dyDescent="0.2">
      <c r="Q6" s="7" t="s">
        <v>38</v>
      </c>
      <c r="R6" s="5">
        <f t="shared" si="0"/>
        <v>286714.7</v>
      </c>
      <c r="S6" s="5">
        <f t="shared" si="0"/>
        <v>0</v>
      </c>
      <c r="T6" s="5">
        <f t="shared" si="0"/>
        <v>0</v>
      </c>
      <c r="U6" s="5">
        <f t="shared" si="0"/>
        <v>0</v>
      </c>
      <c r="V6" s="5">
        <f t="shared" si="0"/>
        <v>0</v>
      </c>
      <c r="W6" s="5">
        <f t="shared" si="0"/>
        <v>0</v>
      </c>
      <c r="X6" s="5">
        <f t="shared" si="0"/>
        <v>0</v>
      </c>
    </row>
    <row r="7" spans="2:30" ht="24" customHeight="1" thickBot="1" x14ac:dyDescent="0.25">
      <c r="Q7" s="69"/>
      <c r="R7" s="70"/>
      <c r="S7" s="70"/>
      <c r="T7" s="70"/>
      <c r="U7" s="70"/>
      <c r="V7" s="70"/>
      <c r="W7" s="70"/>
      <c r="X7" s="70"/>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96">
        <v>45931</v>
      </c>
      <c r="Q8" s="291">
        <v>45962</v>
      </c>
      <c r="R8" s="291">
        <v>45992</v>
      </c>
      <c r="S8" s="291">
        <v>46023</v>
      </c>
      <c r="T8" s="291">
        <v>46054</v>
      </c>
      <c r="U8" s="291">
        <v>46082</v>
      </c>
      <c r="V8" s="291">
        <v>46113</v>
      </c>
      <c r="W8" s="291">
        <v>46143</v>
      </c>
      <c r="X8" s="291">
        <v>46174</v>
      </c>
      <c r="Y8" s="291">
        <v>46204</v>
      </c>
      <c r="Z8" s="291">
        <v>46235</v>
      </c>
      <c r="AA8" s="291">
        <v>46266</v>
      </c>
      <c r="AB8" s="291">
        <v>46296</v>
      </c>
      <c r="AC8" s="291">
        <v>46327</v>
      </c>
      <c r="AD8" s="294">
        <v>46357</v>
      </c>
    </row>
    <row r="9" spans="2:30" ht="36.75" customHeight="1" thickBot="1" x14ac:dyDescent="0.25">
      <c r="B9" s="235"/>
      <c r="C9" s="237"/>
      <c r="D9" s="239"/>
      <c r="E9" s="239"/>
      <c r="F9" s="239"/>
      <c r="G9" s="237"/>
      <c r="H9" s="237"/>
      <c r="I9" s="17" t="s">
        <v>30</v>
      </c>
      <c r="J9" s="17" t="s">
        <v>31</v>
      </c>
      <c r="K9" s="17" t="s">
        <v>32</v>
      </c>
      <c r="L9" s="237"/>
      <c r="M9" s="237"/>
      <c r="N9" s="244" t="s">
        <v>9</v>
      </c>
      <c r="P9" s="297"/>
      <c r="Q9" s="292"/>
      <c r="R9" s="292"/>
      <c r="S9" s="292"/>
      <c r="T9" s="292"/>
      <c r="U9" s="293"/>
      <c r="V9" s="293"/>
      <c r="W9" s="293"/>
      <c r="X9" s="293"/>
      <c r="Y9" s="293"/>
      <c r="Z9" s="293"/>
      <c r="AA9" s="293"/>
      <c r="AB9" s="293"/>
      <c r="AC9" s="293"/>
      <c r="AD9" s="295"/>
    </row>
    <row r="10" spans="2:30" ht="234" customHeight="1" x14ac:dyDescent="0.2">
      <c r="B10" s="108" t="s">
        <v>192</v>
      </c>
      <c r="C10" s="109" t="s">
        <v>193</v>
      </c>
      <c r="D10" s="109" t="s">
        <v>194</v>
      </c>
      <c r="E10" s="110">
        <v>12</v>
      </c>
      <c r="F10" s="111">
        <f>893267.46*1.036</f>
        <v>925425.08855999995</v>
      </c>
      <c r="G10" s="112" t="s">
        <v>28</v>
      </c>
      <c r="H10" s="113" t="s">
        <v>200</v>
      </c>
      <c r="I10" s="114" t="s">
        <v>37</v>
      </c>
      <c r="J10" s="114" t="s">
        <v>66</v>
      </c>
      <c r="K10" s="114" t="s">
        <v>112</v>
      </c>
      <c r="L10" s="114" t="s">
        <v>19</v>
      </c>
      <c r="M10" s="109" t="s">
        <v>203</v>
      </c>
      <c r="N10" s="115" t="s">
        <v>204</v>
      </c>
      <c r="P10" s="50"/>
      <c r="Q10" s="51"/>
      <c r="R10" s="51"/>
      <c r="S10" s="51"/>
      <c r="T10" s="52"/>
      <c r="U10" s="51"/>
      <c r="V10" s="51"/>
      <c r="W10" s="51"/>
      <c r="X10" s="51"/>
      <c r="Y10" s="53"/>
      <c r="Z10" s="51"/>
      <c r="AA10" s="51"/>
      <c r="AB10" s="54"/>
      <c r="AC10" s="51"/>
      <c r="AD10" s="55"/>
    </row>
    <row r="11" spans="2:30" ht="111.75" customHeight="1" x14ac:dyDescent="0.2">
      <c r="B11" s="85" t="s">
        <v>192</v>
      </c>
      <c r="C11" s="86" t="s">
        <v>195</v>
      </c>
      <c r="D11" s="86" t="s">
        <v>194</v>
      </c>
      <c r="E11" s="86">
        <v>12</v>
      </c>
      <c r="F11" s="88">
        <v>42000</v>
      </c>
      <c r="G11" s="89" t="s">
        <v>28</v>
      </c>
      <c r="H11" s="90" t="s">
        <v>201</v>
      </c>
      <c r="I11" s="91" t="s">
        <v>37</v>
      </c>
      <c r="J11" s="91" t="s">
        <v>66</v>
      </c>
      <c r="K11" s="91" t="s">
        <v>112</v>
      </c>
      <c r="L11" s="91" t="s">
        <v>19</v>
      </c>
      <c r="M11" s="86" t="s">
        <v>205</v>
      </c>
      <c r="N11" s="92" t="s">
        <v>206</v>
      </c>
      <c r="P11" s="75"/>
      <c r="Q11" s="40"/>
      <c r="R11" s="40"/>
      <c r="S11" s="57"/>
      <c r="T11" s="40"/>
      <c r="U11" s="40"/>
      <c r="V11" s="40"/>
      <c r="W11" s="40"/>
      <c r="X11" s="40"/>
      <c r="Y11" s="40"/>
      <c r="Z11" s="40"/>
      <c r="AA11" s="40"/>
      <c r="AB11" s="40"/>
      <c r="AC11" s="40"/>
      <c r="AD11" s="58"/>
    </row>
    <row r="12" spans="2:30" ht="114.75" customHeight="1" x14ac:dyDescent="0.2">
      <c r="B12" s="85" t="s">
        <v>192</v>
      </c>
      <c r="C12" s="86" t="s">
        <v>196</v>
      </c>
      <c r="D12" s="86" t="s">
        <v>162</v>
      </c>
      <c r="E12" s="86">
        <v>12</v>
      </c>
      <c r="F12" s="88">
        <v>16632</v>
      </c>
      <c r="G12" s="89" t="s">
        <v>28</v>
      </c>
      <c r="H12" s="90" t="s">
        <v>165</v>
      </c>
      <c r="I12" s="91" t="s">
        <v>38</v>
      </c>
      <c r="J12" s="91" t="s">
        <v>66</v>
      </c>
      <c r="K12" s="91" t="s">
        <v>122</v>
      </c>
      <c r="L12" s="91" t="s">
        <v>19</v>
      </c>
      <c r="M12" s="86" t="s">
        <v>205</v>
      </c>
      <c r="N12" s="92" t="s">
        <v>207</v>
      </c>
      <c r="P12" s="59"/>
      <c r="Q12" s="23"/>
      <c r="R12" s="23"/>
      <c r="S12" s="60"/>
      <c r="T12" s="25"/>
      <c r="U12" s="24"/>
      <c r="V12" s="23"/>
      <c r="W12" s="23"/>
      <c r="X12" s="26"/>
      <c r="Y12" s="23"/>
      <c r="Z12" s="23"/>
      <c r="AA12" s="23"/>
      <c r="AB12" s="23"/>
      <c r="AC12" s="23"/>
      <c r="AD12" s="27"/>
    </row>
    <row r="13" spans="2:30" ht="106.5" customHeight="1" x14ac:dyDescent="0.2">
      <c r="B13" s="123" t="s">
        <v>192</v>
      </c>
      <c r="C13" s="124" t="s">
        <v>197</v>
      </c>
      <c r="D13" s="124" t="s">
        <v>176</v>
      </c>
      <c r="E13" s="124">
        <v>1</v>
      </c>
      <c r="F13" s="125">
        <f>500 * 1.05*1.05</f>
        <v>551.25</v>
      </c>
      <c r="G13" s="126" t="s">
        <v>26</v>
      </c>
      <c r="H13" s="127" t="s">
        <v>202</v>
      </c>
      <c r="I13" s="128" t="s">
        <v>37</v>
      </c>
      <c r="J13" s="128" t="s">
        <v>66</v>
      </c>
      <c r="K13" s="128" t="s">
        <v>112</v>
      </c>
      <c r="L13" s="128" t="s">
        <v>19</v>
      </c>
      <c r="M13" s="124" t="s">
        <v>208</v>
      </c>
      <c r="N13" s="129" t="s">
        <v>209</v>
      </c>
      <c r="P13" s="22"/>
      <c r="Q13" s="23"/>
      <c r="R13" s="23"/>
      <c r="S13" s="23"/>
      <c r="T13" s="25"/>
      <c r="U13" s="23"/>
      <c r="V13" s="23"/>
      <c r="W13" s="23"/>
      <c r="X13" s="23"/>
      <c r="Y13" s="23"/>
      <c r="Z13" s="24"/>
      <c r="AA13" s="23"/>
      <c r="AB13" s="23"/>
      <c r="AC13" s="26"/>
      <c r="AD13" s="27"/>
    </row>
    <row r="14" spans="2:30" ht="72.75" customHeight="1" x14ac:dyDescent="0.2">
      <c r="B14" s="137" t="s">
        <v>192</v>
      </c>
      <c r="C14" s="138" t="s">
        <v>198</v>
      </c>
      <c r="D14" s="139" t="s">
        <v>176</v>
      </c>
      <c r="E14" s="139">
        <v>40</v>
      </c>
      <c r="F14" s="140">
        <v>240000</v>
      </c>
      <c r="G14" s="141" t="s">
        <v>26</v>
      </c>
      <c r="H14" s="142" t="s">
        <v>165</v>
      </c>
      <c r="I14" s="139" t="s">
        <v>38</v>
      </c>
      <c r="J14" s="139" t="s">
        <v>66</v>
      </c>
      <c r="K14" s="139" t="s">
        <v>122</v>
      </c>
      <c r="L14" s="139" t="s">
        <v>19</v>
      </c>
      <c r="M14" s="138" t="s">
        <v>208</v>
      </c>
      <c r="N14" s="143" t="s">
        <v>210</v>
      </c>
      <c r="P14" s="22"/>
      <c r="Q14" s="23"/>
      <c r="R14" s="23"/>
      <c r="S14" s="24"/>
      <c r="T14" s="25"/>
      <c r="U14" s="23"/>
      <c r="V14" s="23"/>
      <c r="W14" s="23"/>
      <c r="X14" s="26"/>
      <c r="Y14" s="23"/>
      <c r="Z14" s="23"/>
      <c r="AA14" s="23"/>
      <c r="AB14" s="23"/>
      <c r="AC14" s="23"/>
      <c r="AD14" s="27"/>
    </row>
    <row r="15" spans="2:30" ht="48.75" customHeight="1" thickBot="1" x14ac:dyDescent="0.25">
      <c r="B15" s="137" t="s">
        <v>192</v>
      </c>
      <c r="C15" s="138" t="s">
        <v>199</v>
      </c>
      <c r="D15" s="139" t="s">
        <v>176</v>
      </c>
      <c r="E15" s="139">
        <v>60</v>
      </c>
      <c r="F15" s="140">
        <v>10000</v>
      </c>
      <c r="G15" s="141" t="s">
        <v>26</v>
      </c>
      <c r="H15" s="142" t="s">
        <v>167</v>
      </c>
      <c r="I15" s="139" t="s">
        <v>37</v>
      </c>
      <c r="J15" s="139" t="s">
        <v>66</v>
      </c>
      <c r="K15" s="139" t="s">
        <v>102</v>
      </c>
      <c r="L15" s="139" t="s">
        <v>19</v>
      </c>
      <c r="M15" s="138" t="s">
        <v>208</v>
      </c>
      <c r="N15" s="143" t="s">
        <v>210</v>
      </c>
      <c r="P15" s="28"/>
      <c r="Q15" s="29"/>
      <c r="R15" s="29"/>
      <c r="S15" s="30"/>
      <c r="T15" s="61"/>
      <c r="U15" s="29"/>
      <c r="V15" s="31"/>
      <c r="W15" s="29"/>
      <c r="X15" s="29"/>
      <c r="Y15" s="29"/>
      <c r="Z15" s="29"/>
      <c r="AA15" s="29"/>
      <c r="AB15" s="29"/>
      <c r="AC15" s="29"/>
      <c r="AD15" s="32"/>
    </row>
    <row r="16" spans="2:30" ht="72" customHeight="1" x14ac:dyDescent="0.2">
      <c r="B16" s="144" t="s">
        <v>192</v>
      </c>
      <c r="C16" s="145" t="s">
        <v>199</v>
      </c>
      <c r="D16" s="146" t="s">
        <v>176</v>
      </c>
      <c r="E16" s="146">
        <v>60</v>
      </c>
      <c r="F16" s="147">
        <v>20000</v>
      </c>
      <c r="G16" s="148" t="s">
        <v>26</v>
      </c>
      <c r="H16" s="149" t="s">
        <v>167</v>
      </c>
      <c r="I16" s="146" t="s">
        <v>38</v>
      </c>
      <c r="J16" s="146" t="s">
        <v>66</v>
      </c>
      <c r="K16" s="146" t="s">
        <v>122</v>
      </c>
      <c r="L16" s="146" t="s">
        <v>19</v>
      </c>
      <c r="M16" s="145" t="s">
        <v>208</v>
      </c>
      <c r="N16" s="150" t="s">
        <v>210</v>
      </c>
      <c r="P16" s="39"/>
      <c r="Q16" s="40"/>
      <c r="R16" s="40"/>
      <c r="S16" s="56"/>
      <c r="T16" s="41"/>
      <c r="U16" s="40"/>
      <c r="V16" s="73"/>
      <c r="W16" s="40"/>
      <c r="X16" s="40"/>
      <c r="Y16" s="40"/>
      <c r="Z16" s="40"/>
      <c r="AA16" s="40"/>
      <c r="AB16" s="40"/>
      <c r="AC16" s="40"/>
      <c r="AD16" s="58"/>
    </row>
    <row r="17" spans="2:30" ht="72" customHeight="1" thickBot="1" x14ac:dyDescent="0.25">
      <c r="B17" s="158" t="s">
        <v>192</v>
      </c>
      <c r="C17" s="159" t="s">
        <v>289</v>
      </c>
      <c r="D17" s="160" t="s">
        <v>176</v>
      </c>
      <c r="E17" s="161">
        <v>7</v>
      </c>
      <c r="F17" s="162">
        <v>10082.700000000001</v>
      </c>
      <c r="G17" s="163" t="s">
        <v>26</v>
      </c>
      <c r="H17" s="164" t="s">
        <v>290</v>
      </c>
      <c r="I17" s="161" t="s">
        <v>38</v>
      </c>
      <c r="J17" s="161" t="s">
        <v>66</v>
      </c>
      <c r="K17" s="161" t="s">
        <v>122</v>
      </c>
      <c r="L17" s="161" t="s">
        <v>19</v>
      </c>
      <c r="M17" s="165" t="s">
        <v>208</v>
      </c>
      <c r="N17" s="166" t="s">
        <v>210</v>
      </c>
      <c r="P17" s="77"/>
      <c r="Q17" s="29"/>
      <c r="R17" s="29"/>
      <c r="S17" s="30"/>
      <c r="T17" s="76"/>
      <c r="U17" s="31"/>
      <c r="V17" s="76"/>
      <c r="W17" s="29"/>
      <c r="X17" s="29"/>
      <c r="Y17" s="29"/>
      <c r="Z17" s="29"/>
      <c r="AA17" s="29"/>
      <c r="AB17" s="29"/>
      <c r="AC17" s="29"/>
      <c r="AD17" s="32"/>
    </row>
    <row r="18" spans="2:30" ht="36.75" customHeight="1" thickBot="1" x14ac:dyDescent="0.25">
      <c r="B18" s="267" t="s">
        <v>211</v>
      </c>
      <c r="C18" s="268"/>
      <c r="D18" s="268"/>
      <c r="E18" s="269"/>
      <c r="F18" s="21">
        <f>SUM(F10:F17)</f>
        <v>1264691.03856</v>
      </c>
      <c r="G18" s="270"/>
      <c r="H18" s="270"/>
      <c r="I18" s="270"/>
      <c r="J18" s="270"/>
      <c r="K18" s="270"/>
      <c r="L18" s="270"/>
      <c r="M18" s="270"/>
      <c r="N18" s="271"/>
      <c r="P18" s="301"/>
      <c r="Q18" s="302"/>
      <c r="R18" s="302"/>
      <c r="S18" s="302"/>
      <c r="T18" s="302"/>
      <c r="U18" s="302"/>
      <c r="V18" s="302"/>
      <c r="W18" s="302"/>
      <c r="X18" s="302"/>
      <c r="Y18" s="302"/>
      <c r="Z18" s="302"/>
      <c r="AA18" s="302"/>
      <c r="AB18" s="302"/>
      <c r="AC18" s="302"/>
      <c r="AD18" s="303"/>
    </row>
    <row r="19" spans="2:30" ht="15.75" customHeight="1" x14ac:dyDescent="0.2">
      <c r="P19" s="67"/>
      <c r="Q19" s="248" t="s">
        <v>287</v>
      </c>
      <c r="R19" s="248"/>
      <c r="S19" s="248"/>
      <c r="T19" s="248"/>
      <c r="U19" s="249"/>
    </row>
    <row r="20" spans="2:30" ht="15.75" customHeight="1" thickBot="1" x14ac:dyDescent="0.25">
      <c r="P20" s="68"/>
      <c r="Q20" s="278" t="s">
        <v>288</v>
      </c>
      <c r="R20" s="278"/>
      <c r="S20" s="278"/>
      <c r="T20" s="278"/>
      <c r="U20" s="279"/>
    </row>
    <row r="21" spans="2:30" ht="15.75" customHeight="1" thickBot="1" x14ac:dyDescent="0.25">
      <c r="B21" s="261" t="s">
        <v>284</v>
      </c>
      <c r="C21" s="262"/>
      <c r="D21" s="262"/>
      <c r="E21" s="263"/>
      <c r="F21" s="18">
        <f>F18</f>
        <v>1264691.03856</v>
      </c>
      <c r="G21" s="280"/>
      <c r="H21" s="280"/>
      <c r="I21" s="280"/>
      <c r="J21" s="280"/>
      <c r="K21" s="280"/>
      <c r="L21" s="280"/>
      <c r="M21" s="280"/>
      <c r="N21" s="281"/>
    </row>
    <row r="24" spans="2:30" ht="15.75" customHeight="1" x14ac:dyDescent="0.2">
      <c r="F24" s="71"/>
    </row>
    <row r="25" spans="2:30" ht="31.5" customHeight="1" x14ac:dyDescent="0.2">
      <c r="C25" s="189"/>
      <c r="D25" s="23" t="s">
        <v>296</v>
      </c>
    </row>
    <row r="26" spans="2:30" ht="15.75" customHeight="1" x14ac:dyDescent="0.2">
      <c r="C26" s="190"/>
      <c r="D26" s="23" t="s">
        <v>297</v>
      </c>
    </row>
    <row r="27" spans="2:30" ht="15.75" customHeight="1" x14ac:dyDescent="0.2">
      <c r="C27" s="191"/>
      <c r="D27" s="23" t="s">
        <v>299</v>
      </c>
    </row>
    <row r="28" spans="2:30" ht="15.75" customHeight="1" x14ac:dyDescent="0.2">
      <c r="F28" s="71"/>
    </row>
    <row r="29" spans="2:30" ht="15.75" customHeight="1" x14ac:dyDescent="0.2">
      <c r="F29" s="72"/>
    </row>
  </sheetData>
  <mergeCells count="39">
    <mergeCell ref="G8:G9"/>
    <mergeCell ref="B2:N2"/>
    <mergeCell ref="O2:AA2"/>
    <mergeCell ref="B4:C4"/>
    <mergeCell ref="E4:H4"/>
    <mergeCell ref="B5:C5"/>
    <mergeCell ref="E5:H5"/>
    <mergeCell ref="B8:B9"/>
    <mergeCell ref="C8:C9"/>
    <mergeCell ref="D8:D9"/>
    <mergeCell ref="E8:E9"/>
    <mergeCell ref="F8:F9"/>
    <mergeCell ref="V8:V9"/>
    <mergeCell ref="H8:H9"/>
    <mergeCell ref="I8:K8"/>
    <mergeCell ref="L8:L9"/>
    <mergeCell ref="M8:M9"/>
    <mergeCell ref="N8:N9"/>
    <mergeCell ref="P8:P9"/>
    <mergeCell ref="Q8:Q9"/>
    <mergeCell ref="R8:R9"/>
    <mergeCell ref="S8:S9"/>
    <mergeCell ref="T8:T9"/>
    <mergeCell ref="U8:U9"/>
    <mergeCell ref="AC8:AC9"/>
    <mergeCell ref="AD8:AD9"/>
    <mergeCell ref="W8:W9"/>
    <mergeCell ref="X8:X9"/>
    <mergeCell ref="Y8:Y9"/>
    <mergeCell ref="Z8:Z9"/>
    <mergeCell ref="AA8:AA9"/>
    <mergeCell ref="AB8:AB9"/>
    <mergeCell ref="Q19:U19"/>
    <mergeCell ref="Q20:U20"/>
    <mergeCell ref="B21:E21"/>
    <mergeCell ref="G21:N21"/>
    <mergeCell ref="B18:E18"/>
    <mergeCell ref="G18:N18"/>
    <mergeCell ref="P18:AD18"/>
  </mergeCells>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5">
        <x14:dataValidation type="list" allowBlank="1" showInputMessage="1" showErrorMessage="1" xr:uid="{C4375E1C-052E-466D-9C87-560B652A1496}">
          <x14:formula1>
            <xm:f>Listas!$F$2:$F$88</xm:f>
          </x14:formula1>
          <xm:sqref>K10:K17</xm:sqref>
        </x14:dataValidation>
        <x14:dataValidation type="list" allowBlank="1" showInputMessage="1" showErrorMessage="1" xr:uid="{A8241796-82C5-461A-BBD4-C4A2ED86C40E}">
          <x14:formula1>
            <xm:f>Listas!$E$2:$E$33</xm:f>
          </x14:formula1>
          <xm:sqref>J10:J17</xm:sqref>
        </x14:dataValidation>
        <x14:dataValidation type="list" allowBlank="1" showInputMessage="1" showErrorMessage="1" xr:uid="{FD657029-4326-4A61-88D7-6A1AD233EB1F}">
          <x14:formula1>
            <xm:f>Listas!$D$2:$D$9</xm:f>
          </x14:formula1>
          <xm:sqref>I10:I17 Q5:Q7</xm:sqref>
        </x14:dataValidation>
        <x14:dataValidation type="list" showInputMessage="1" showErrorMessage="1" xr:uid="{33A2363E-10A4-46E6-8642-3EF861C49D42}">
          <x14:formula1>
            <xm:f>Listas!$C$2:$C$8</xm:f>
          </x14:formula1>
          <xm:sqref>L10:L17</xm:sqref>
        </x14:dataValidation>
        <x14:dataValidation type="list" allowBlank="1" showErrorMessage="1" prompt="FAVOR ESCOLHER UMA DAS OPÇÕES DISPONÍVEIS" xr:uid="{96CAD0CB-55D9-45AC-8621-4251CA281B5B}">
          <x14:formula1>
            <xm:f>Listas!$A$2:$A$4</xm:f>
          </x14:formula1>
          <xm:sqref>G10:G17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F0EF-7F09-432A-AC44-8B4252DDCEC5}">
  <sheetPr>
    <outlinePr summaryBelow="0" summaryRight="0"/>
    <pageSetUpPr fitToPage="1"/>
  </sheetPr>
  <dimension ref="B2:AD61"/>
  <sheetViews>
    <sheetView showGridLines="0" topLeftCell="A54" zoomScale="85" zoomScaleNormal="85" zoomScaleSheetLayoutView="55" workbookViewId="0">
      <selection activeCell="C47" sqref="C47"/>
    </sheetView>
  </sheetViews>
  <sheetFormatPr defaultColWidth="12.5703125" defaultRowHeight="15.75" customHeight="1" x14ac:dyDescent="0.2"/>
  <cols>
    <col min="1" max="1" width="2.140625" style="2" customWidth="1"/>
    <col min="2" max="2" width="15" style="2" customWidth="1"/>
    <col min="3" max="3" width="32.5703125" style="2" customWidth="1"/>
    <col min="4" max="4" width="14.85546875" style="2" customWidth="1"/>
    <col min="5" max="5" width="13" style="2" customWidth="1"/>
    <col min="6" max="6" width="21.42578125" style="2" customWidth="1"/>
    <col min="7" max="7" width="14.140625" style="2" customWidth="1"/>
    <col min="8" max="8" width="10.85546875" style="2" customWidth="1"/>
    <col min="9" max="9" width="19.140625" style="2" customWidth="1"/>
    <col min="10" max="10" width="14.5703125" style="2" customWidth="1"/>
    <col min="11" max="11" width="18.28515625" style="2" customWidth="1"/>
    <col min="12" max="12" width="15.5703125" style="2" customWidth="1"/>
    <col min="13" max="14" width="29.42578125" style="2" customWidth="1"/>
    <col min="15" max="16" width="12.5703125" style="2"/>
    <col min="17" max="17" width="29.140625" style="2" customWidth="1"/>
    <col min="18" max="18" width="18.7109375" style="2" customWidth="1"/>
    <col min="19" max="19" width="19.7109375" style="3" customWidth="1"/>
    <col min="20" max="20" width="21" style="2" customWidth="1"/>
    <col min="21" max="21" width="18.7109375" style="2" customWidth="1"/>
    <col min="22" max="22" width="17.5703125" style="2" customWidth="1"/>
    <col min="23" max="23" width="21" style="2" customWidth="1"/>
    <col min="24" max="24" width="16.7109375" style="2" customWidth="1"/>
    <col min="25" max="16384" width="12.5703125" style="2"/>
  </cols>
  <sheetData>
    <row r="2" spans="2:30" ht="21" customHeight="1" x14ac:dyDescent="0.2">
      <c r="B2" s="227" t="s">
        <v>18</v>
      </c>
      <c r="C2" s="227"/>
      <c r="D2" s="227"/>
      <c r="E2" s="227"/>
      <c r="F2" s="227"/>
      <c r="G2" s="227"/>
      <c r="H2" s="227"/>
      <c r="I2" s="227"/>
      <c r="J2" s="227"/>
      <c r="K2" s="227"/>
      <c r="L2" s="227"/>
      <c r="M2" s="227"/>
      <c r="N2" s="227"/>
      <c r="O2" s="227" t="s">
        <v>29</v>
      </c>
      <c r="P2" s="227"/>
      <c r="Q2" s="227"/>
      <c r="R2" s="227"/>
      <c r="S2" s="227"/>
      <c r="T2" s="227"/>
      <c r="U2" s="227"/>
      <c r="V2" s="227"/>
      <c r="W2" s="227"/>
      <c r="X2" s="227"/>
      <c r="Y2" s="227"/>
      <c r="Z2" s="227"/>
      <c r="AA2" s="227"/>
    </row>
    <row r="3" spans="2:30" ht="12.75" x14ac:dyDescent="0.2">
      <c r="S3" s="2"/>
    </row>
    <row r="4" spans="2:30" ht="38.25" customHeight="1" x14ac:dyDescent="0.2">
      <c r="B4" s="228" t="s">
        <v>7</v>
      </c>
      <c r="C4" s="228"/>
      <c r="D4" s="1"/>
      <c r="E4" s="229" t="s">
        <v>285</v>
      </c>
      <c r="F4" s="230"/>
      <c r="G4" s="230"/>
      <c r="H4" s="231"/>
      <c r="I4" s="1"/>
      <c r="J4" s="1"/>
      <c r="K4" s="1"/>
      <c r="L4" s="1"/>
      <c r="Q4" s="5"/>
      <c r="R4" s="6" t="s">
        <v>19</v>
      </c>
      <c r="S4" s="6" t="s">
        <v>20</v>
      </c>
      <c r="T4" s="6" t="s">
        <v>21</v>
      </c>
      <c r="U4" s="6" t="s">
        <v>22</v>
      </c>
      <c r="V4" s="6" t="s">
        <v>23</v>
      </c>
      <c r="W4" s="6" t="s">
        <v>24</v>
      </c>
      <c r="X4" s="6" t="s">
        <v>25</v>
      </c>
    </row>
    <row r="5" spans="2:30" ht="30" customHeight="1" x14ac:dyDescent="0.2">
      <c r="B5" s="228" t="s">
        <v>8</v>
      </c>
      <c r="C5" s="228"/>
      <c r="D5" s="1"/>
      <c r="E5" s="229" t="s">
        <v>286</v>
      </c>
      <c r="F5" s="230"/>
      <c r="G5" s="230"/>
      <c r="H5" s="231"/>
      <c r="I5" s="1"/>
      <c r="J5" s="1"/>
      <c r="K5" s="1"/>
      <c r="L5" s="1"/>
      <c r="Q5" s="7" t="s">
        <v>37</v>
      </c>
      <c r="R5" s="5">
        <f t="shared" ref="R5:X6" si="0">SUMIFS($F:$F,$I:$I,$Q5,$L:$L,R$4)</f>
        <v>1805993.6099999999</v>
      </c>
      <c r="S5" s="5">
        <f t="shared" si="0"/>
        <v>0</v>
      </c>
      <c r="T5" s="5">
        <f t="shared" si="0"/>
        <v>0</v>
      </c>
      <c r="U5" s="5">
        <f t="shared" si="0"/>
        <v>0</v>
      </c>
      <c r="V5" s="5">
        <f t="shared" si="0"/>
        <v>0</v>
      </c>
      <c r="W5" s="5">
        <f t="shared" si="0"/>
        <v>0</v>
      </c>
      <c r="X5" s="5">
        <f t="shared" si="0"/>
        <v>0</v>
      </c>
    </row>
    <row r="6" spans="2:30" ht="33.75" customHeight="1" x14ac:dyDescent="0.2">
      <c r="Q6" s="7" t="s">
        <v>38</v>
      </c>
      <c r="R6" s="5">
        <f t="shared" si="0"/>
        <v>13542.869999999999</v>
      </c>
      <c r="S6" s="5">
        <f t="shared" si="0"/>
        <v>0</v>
      </c>
      <c r="T6" s="5">
        <f t="shared" si="0"/>
        <v>0</v>
      </c>
      <c r="U6" s="5">
        <f t="shared" si="0"/>
        <v>0</v>
      </c>
      <c r="V6" s="5">
        <f t="shared" si="0"/>
        <v>0</v>
      </c>
      <c r="W6" s="5">
        <f t="shared" si="0"/>
        <v>0</v>
      </c>
      <c r="X6" s="5">
        <f t="shared" si="0"/>
        <v>0</v>
      </c>
    </row>
    <row r="7" spans="2:30" ht="24" customHeight="1" thickBot="1" x14ac:dyDescent="0.25">
      <c r="Q7" s="69"/>
      <c r="R7" s="70"/>
      <c r="S7" s="70"/>
      <c r="T7" s="70"/>
      <c r="U7" s="70"/>
      <c r="V7" s="70"/>
      <c r="W7" s="70"/>
      <c r="X7" s="70"/>
    </row>
    <row r="8" spans="2:30" ht="21.75" customHeight="1" x14ac:dyDescent="0.2">
      <c r="B8" s="234" t="s">
        <v>15</v>
      </c>
      <c r="C8" s="236" t="s">
        <v>1</v>
      </c>
      <c r="D8" s="238" t="s">
        <v>2</v>
      </c>
      <c r="E8" s="238" t="s">
        <v>3</v>
      </c>
      <c r="F8" s="238" t="s">
        <v>33</v>
      </c>
      <c r="G8" s="236" t="s">
        <v>0</v>
      </c>
      <c r="H8" s="236" t="s">
        <v>10</v>
      </c>
      <c r="I8" s="240" t="s">
        <v>13</v>
      </c>
      <c r="J8" s="241"/>
      <c r="K8" s="242"/>
      <c r="L8" s="236" t="s">
        <v>16</v>
      </c>
      <c r="M8" s="236" t="s">
        <v>14</v>
      </c>
      <c r="N8" s="243" t="s">
        <v>12</v>
      </c>
      <c r="P8" s="296">
        <v>45931</v>
      </c>
      <c r="Q8" s="291">
        <v>45962</v>
      </c>
      <c r="R8" s="291">
        <v>45992</v>
      </c>
      <c r="S8" s="291">
        <v>46023</v>
      </c>
      <c r="T8" s="291">
        <v>46054</v>
      </c>
      <c r="U8" s="291">
        <v>46082</v>
      </c>
      <c r="V8" s="291">
        <v>46113</v>
      </c>
      <c r="W8" s="291">
        <v>46143</v>
      </c>
      <c r="X8" s="291">
        <v>46174</v>
      </c>
      <c r="Y8" s="291">
        <v>46204</v>
      </c>
      <c r="Z8" s="291">
        <v>46235</v>
      </c>
      <c r="AA8" s="291">
        <v>46266</v>
      </c>
      <c r="AB8" s="291">
        <v>46296</v>
      </c>
      <c r="AC8" s="291">
        <v>46327</v>
      </c>
      <c r="AD8" s="294">
        <v>46357</v>
      </c>
    </row>
    <row r="9" spans="2:30" ht="36.75" customHeight="1" thickBot="1" x14ac:dyDescent="0.25">
      <c r="B9" s="235"/>
      <c r="C9" s="237"/>
      <c r="D9" s="239"/>
      <c r="E9" s="239"/>
      <c r="F9" s="239"/>
      <c r="G9" s="237"/>
      <c r="H9" s="237"/>
      <c r="I9" s="17" t="s">
        <v>30</v>
      </c>
      <c r="J9" s="17" t="s">
        <v>31</v>
      </c>
      <c r="K9" s="17" t="s">
        <v>32</v>
      </c>
      <c r="L9" s="237"/>
      <c r="M9" s="237"/>
      <c r="N9" s="244" t="s">
        <v>9</v>
      </c>
      <c r="P9" s="297"/>
      <c r="Q9" s="292"/>
      <c r="R9" s="292"/>
      <c r="S9" s="292"/>
      <c r="T9" s="292"/>
      <c r="U9" s="293"/>
      <c r="V9" s="293"/>
      <c r="W9" s="293"/>
      <c r="X9" s="293"/>
      <c r="Y9" s="293"/>
      <c r="Z9" s="293"/>
      <c r="AA9" s="293"/>
      <c r="AB9" s="293"/>
      <c r="AC9" s="293"/>
      <c r="AD9" s="295"/>
    </row>
    <row r="10" spans="2:30" ht="186" customHeight="1" x14ac:dyDescent="0.2">
      <c r="B10" s="108" t="s">
        <v>212</v>
      </c>
      <c r="C10" s="109" t="s">
        <v>213</v>
      </c>
      <c r="D10" s="109" t="s">
        <v>194</v>
      </c>
      <c r="E10" s="110">
        <v>12</v>
      </c>
      <c r="F10" s="153">
        <v>649868</v>
      </c>
      <c r="G10" s="112" t="s">
        <v>28</v>
      </c>
      <c r="H10" s="113" t="s">
        <v>253</v>
      </c>
      <c r="I10" s="114" t="s">
        <v>37</v>
      </c>
      <c r="J10" s="114" t="s">
        <v>66</v>
      </c>
      <c r="K10" s="114" t="s">
        <v>109</v>
      </c>
      <c r="L10" s="114" t="s">
        <v>19</v>
      </c>
      <c r="M10" s="111" t="s">
        <v>282</v>
      </c>
      <c r="N10" s="115" t="s">
        <v>281</v>
      </c>
      <c r="O10" s="2">
        <v>1</v>
      </c>
      <c r="P10" s="33"/>
      <c r="Q10" s="34"/>
      <c r="R10" s="34"/>
      <c r="S10" s="34"/>
      <c r="T10" s="35"/>
      <c r="U10" s="34"/>
      <c r="V10" s="34"/>
      <c r="W10" s="34"/>
      <c r="X10" s="34"/>
      <c r="Y10" s="34"/>
      <c r="Z10" s="34"/>
      <c r="AA10" s="34"/>
      <c r="AB10" s="34"/>
      <c r="AC10" s="34"/>
      <c r="AD10" s="62"/>
    </row>
    <row r="11" spans="2:30" ht="125.25" customHeight="1" x14ac:dyDescent="0.2">
      <c r="B11" s="85" t="s">
        <v>212</v>
      </c>
      <c r="C11" s="154" t="s">
        <v>214</v>
      </c>
      <c r="D11" s="86" t="str">
        <f>D10</f>
        <v>Mensal</v>
      </c>
      <c r="E11" s="86">
        <v>12</v>
      </c>
      <c r="F11" s="155">
        <v>164635.20000000001</v>
      </c>
      <c r="G11" s="89" t="s">
        <v>28</v>
      </c>
      <c r="H11" s="90" t="s">
        <v>254</v>
      </c>
      <c r="I11" s="91" t="s">
        <v>37</v>
      </c>
      <c r="J11" s="91" t="s">
        <v>66</v>
      </c>
      <c r="K11" s="91" t="s">
        <v>111</v>
      </c>
      <c r="L11" s="91" t="s">
        <v>19</v>
      </c>
      <c r="M11" s="88" t="s">
        <v>265</v>
      </c>
      <c r="N11" s="92" t="s">
        <v>280</v>
      </c>
      <c r="O11" s="2">
        <v>2</v>
      </c>
      <c r="P11" s="22"/>
      <c r="Q11" s="23"/>
      <c r="R11" s="23"/>
      <c r="S11" s="23"/>
      <c r="T11" s="25"/>
      <c r="U11" s="23"/>
      <c r="V11" s="23"/>
      <c r="W11" s="23"/>
      <c r="X11" s="23"/>
      <c r="Y11" s="23"/>
      <c r="Z11" s="23"/>
      <c r="AA11" s="23"/>
      <c r="AB11" s="23"/>
      <c r="AC11" s="23"/>
      <c r="AD11" s="27"/>
    </row>
    <row r="12" spans="2:30" ht="59.25" customHeight="1" x14ac:dyDescent="0.2">
      <c r="B12" s="137" t="s">
        <v>212</v>
      </c>
      <c r="C12" s="151" t="s">
        <v>215</v>
      </c>
      <c r="D12" s="138" t="s">
        <v>176</v>
      </c>
      <c r="E12" s="138">
        <v>1</v>
      </c>
      <c r="F12" s="152">
        <v>8000</v>
      </c>
      <c r="G12" s="141" t="s">
        <v>26</v>
      </c>
      <c r="H12" s="142" t="s">
        <v>167</v>
      </c>
      <c r="I12" s="139" t="s">
        <v>38</v>
      </c>
      <c r="J12" s="139" t="s">
        <v>66</v>
      </c>
      <c r="K12" s="139" t="s">
        <v>122</v>
      </c>
      <c r="L12" s="139" t="s">
        <v>19</v>
      </c>
      <c r="M12" s="140" t="s">
        <v>168</v>
      </c>
      <c r="N12" s="143" t="s">
        <v>264</v>
      </c>
      <c r="O12" s="2">
        <v>3</v>
      </c>
      <c r="P12" s="22"/>
      <c r="Q12" s="23"/>
      <c r="R12" s="24"/>
      <c r="S12" s="23"/>
      <c r="T12" s="25"/>
      <c r="U12" s="23"/>
      <c r="V12" s="26"/>
      <c r="W12" s="23"/>
      <c r="X12" s="23"/>
      <c r="Y12" s="23"/>
      <c r="Z12" s="23"/>
      <c r="AA12" s="23"/>
      <c r="AB12" s="23"/>
      <c r="AC12" s="23"/>
      <c r="AD12" s="27"/>
    </row>
    <row r="13" spans="2:30" ht="98.25" customHeight="1" x14ac:dyDescent="0.2">
      <c r="B13" s="85" t="s">
        <v>212</v>
      </c>
      <c r="C13" s="156" t="s">
        <v>216</v>
      </c>
      <c r="D13" s="86" t="str">
        <f t="shared" ref="D13" si="1">D11</f>
        <v>Mensal</v>
      </c>
      <c r="E13" s="86">
        <v>12</v>
      </c>
      <c r="F13" s="155">
        <v>66000</v>
      </c>
      <c r="G13" s="89" t="s">
        <v>28</v>
      </c>
      <c r="H13" s="90" t="s">
        <v>255</v>
      </c>
      <c r="I13" s="91" t="s">
        <v>37</v>
      </c>
      <c r="J13" s="91" t="s">
        <v>66</v>
      </c>
      <c r="K13" s="91" t="s">
        <v>92</v>
      </c>
      <c r="L13" s="91" t="s">
        <v>19</v>
      </c>
      <c r="M13" s="88" t="s">
        <v>271</v>
      </c>
      <c r="N13" s="92" t="s">
        <v>279</v>
      </c>
      <c r="O13" s="2">
        <v>4</v>
      </c>
      <c r="P13" s="22"/>
      <c r="Q13" s="23"/>
      <c r="R13" s="23"/>
      <c r="S13" s="24"/>
      <c r="T13" s="63"/>
      <c r="U13" s="23"/>
      <c r="V13" s="23"/>
      <c r="W13" s="23"/>
      <c r="X13" s="23"/>
      <c r="Y13" s="23"/>
      <c r="Z13" s="23"/>
      <c r="AA13" s="23"/>
      <c r="AB13" s="23"/>
      <c r="AC13" s="23"/>
      <c r="AD13" s="27"/>
    </row>
    <row r="14" spans="2:30" ht="81" customHeight="1" x14ac:dyDescent="0.2">
      <c r="B14" s="85" t="s">
        <v>212</v>
      </c>
      <c r="C14" s="154" t="s">
        <v>217</v>
      </c>
      <c r="D14" s="86" t="s">
        <v>176</v>
      </c>
      <c r="E14" s="86">
        <v>24</v>
      </c>
      <c r="F14" s="155">
        <v>106524.58</v>
      </c>
      <c r="G14" s="89" t="s">
        <v>28</v>
      </c>
      <c r="H14" s="90" t="s">
        <v>256</v>
      </c>
      <c r="I14" s="91" t="s">
        <v>37</v>
      </c>
      <c r="J14" s="91" t="s">
        <v>66</v>
      </c>
      <c r="K14" s="91" t="s">
        <v>105</v>
      </c>
      <c r="L14" s="91" t="s">
        <v>19</v>
      </c>
      <c r="M14" s="88" t="s">
        <v>265</v>
      </c>
      <c r="N14" s="92" t="s">
        <v>278</v>
      </c>
      <c r="O14" s="2">
        <v>5</v>
      </c>
      <c r="P14" s="22"/>
      <c r="Q14" s="23"/>
      <c r="R14" s="23"/>
      <c r="S14" s="24"/>
      <c r="T14" s="25"/>
      <c r="U14" s="23"/>
      <c r="V14" s="26"/>
      <c r="W14" s="23"/>
      <c r="X14" s="23"/>
      <c r="Y14" s="23"/>
      <c r="Z14" s="23"/>
      <c r="AA14" s="23"/>
      <c r="AB14" s="23"/>
      <c r="AC14" s="23"/>
      <c r="AD14" s="27"/>
    </row>
    <row r="15" spans="2:30" ht="64.5" customHeight="1" x14ac:dyDescent="0.2">
      <c r="B15" s="85" t="s">
        <v>212</v>
      </c>
      <c r="C15" s="156" t="s">
        <v>218</v>
      </c>
      <c r="D15" s="86" t="s">
        <v>176</v>
      </c>
      <c r="E15" s="86">
        <v>1</v>
      </c>
      <c r="F15" s="157">
        <v>52877.04</v>
      </c>
      <c r="G15" s="89" t="s">
        <v>26</v>
      </c>
      <c r="H15" s="90" t="s">
        <v>167</v>
      </c>
      <c r="I15" s="91" t="s">
        <v>37</v>
      </c>
      <c r="J15" s="91" t="s">
        <v>66</v>
      </c>
      <c r="K15" s="91" t="s">
        <v>102</v>
      </c>
      <c r="L15" s="91" t="s">
        <v>19</v>
      </c>
      <c r="M15" s="88" t="s">
        <v>266</v>
      </c>
      <c r="N15" s="92" t="s">
        <v>264</v>
      </c>
      <c r="O15" s="2">
        <v>6</v>
      </c>
      <c r="P15" s="22"/>
      <c r="Q15" s="23"/>
      <c r="R15" s="23"/>
      <c r="S15" s="24"/>
      <c r="T15" s="25"/>
      <c r="U15" s="23"/>
      <c r="V15" s="26"/>
      <c r="W15" s="23"/>
      <c r="X15" s="23"/>
      <c r="Y15" s="23"/>
      <c r="Z15" s="23"/>
      <c r="AA15" s="23"/>
      <c r="AB15" s="23"/>
      <c r="AC15" s="23"/>
      <c r="AD15" s="27"/>
    </row>
    <row r="16" spans="2:30" ht="63" customHeight="1" x14ac:dyDescent="0.2">
      <c r="B16" s="167" t="s">
        <v>212</v>
      </c>
      <c r="C16" s="154" t="s">
        <v>219</v>
      </c>
      <c r="D16" s="86" t="s">
        <v>194</v>
      </c>
      <c r="E16" s="154">
        <v>12</v>
      </c>
      <c r="F16" s="168">
        <v>48000</v>
      </c>
      <c r="G16" s="89" t="s">
        <v>28</v>
      </c>
      <c r="H16" s="169" t="s">
        <v>257</v>
      </c>
      <c r="I16" s="91" t="s">
        <v>37</v>
      </c>
      <c r="J16" s="91" t="s">
        <v>66</v>
      </c>
      <c r="K16" s="91" t="s">
        <v>105</v>
      </c>
      <c r="L16" s="91" t="s">
        <v>19</v>
      </c>
      <c r="M16" s="88" t="s">
        <v>265</v>
      </c>
      <c r="N16" s="92" t="s">
        <v>277</v>
      </c>
      <c r="O16" s="2">
        <v>7</v>
      </c>
      <c r="P16" s="22"/>
      <c r="Q16" s="23"/>
      <c r="R16" s="23"/>
      <c r="S16" s="23"/>
      <c r="T16" s="25"/>
      <c r="U16" s="24"/>
      <c r="V16" s="23"/>
      <c r="W16" s="23"/>
      <c r="X16" s="26"/>
      <c r="Y16" s="23"/>
      <c r="Z16" s="23"/>
      <c r="AA16" s="23"/>
      <c r="AB16" s="23"/>
      <c r="AC16" s="23"/>
      <c r="AD16" s="27"/>
    </row>
    <row r="17" spans="2:30" ht="52.5" customHeight="1" x14ac:dyDescent="0.2">
      <c r="B17" s="85" t="s">
        <v>212</v>
      </c>
      <c r="C17" s="156" t="s">
        <v>220</v>
      </c>
      <c r="D17" s="86" t="s">
        <v>194</v>
      </c>
      <c r="E17" s="86">
        <f>E16</f>
        <v>12</v>
      </c>
      <c r="F17" s="155">
        <v>36283.33</v>
      </c>
      <c r="G17" s="89" t="s">
        <v>28</v>
      </c>
      <c r="H17" s="90" t="s">
        <v>258</v>
      </c>
      <c r="I17" s="91" t="s">
        <v>37</v>
      </c>
      <c r="J17" s="91" t="s">
        <v>66</v>
      </c>
      <c r="K17" s="91" t="s">
        <v>102</v>
      </c>
      <c r="L17" s="91" t="s">
        <v>19</v>
      </c>
      <c r="M17" s="88" t="s">
        <v>265</v>
      </c>
      <c r="N17" s="92" t="s">
        <v>276</v>
      </c>
      <c r="O17" s="2">
        <v>8</v>
      </c>
      <c r="P17" s="22"/>
      <c r="Q17" s="23"/>
      <c r="R17" s="23"/>
      <c r="S17" s="23"/>
      <c r="T17" s="25"/>
      <c r="U17" s="23"/>
      <c r="V17" s="23"/>
      <c r="W17" s="23"/>
      <c r="X17" s="24"/>
      <c r="Y17" s="23"/>
      <c r="Z17" s="23"/>
      <c r="AA17" s="26"/>
      <c r="AB17" s="23"/>
      <c r="AC17" s="23"/>
      <c r="AD17" s="27"/>
    </row>
    <row r="18" spans="2:30" ht="38.25" x14ac:dyDescent="0.2">
      <c r="B18" s="85" t="s">
        <v>212</v>
      </c>
      <c r="C18" s="156" t="s">
        <v>221</v>
      </c>
      <c r="D18" s="86" t="s">
        <v>176</v>
      </c>
      <c r="E18" s="86">
        <v>12</v>
      </c>
      <c r="F18" s="157">
        <v>34813.300000000003</v>
      </c>
      <c r="G18" s="89" t="s">
        <v>26</v>
      </c>
      <c r="H18" s="170">
        <v>46037</v>
      </c>
      <c r="I18" s="91" t="s">
        <v>37</v>
      </c>
      <c r="J18" s="91" t="s">
        <v>66</v>
      </c>
      <c r="K18" s="91" t="s">
        <v>120</v>
      </c>
      <c r="L18" s="91" t="s">
        <v>19</v>
      </c>
      <c r="M18" s="88" t="s">
        <v>168</v>
      </c>
      <c r="N18" s="92" t="s">
        <v>275</v>
      </c>
      <c r="O18" s="2">
        <v>9</v>
      </c>
      <c r="P18" s="22"/>
      <c r="Q18" s="23"/>
      <c r="R18" s="24"/>
      <c r="S18" s="26"/>
      <c r="T18" s="25"/>
      <c r="U18" s="23"/>
      <c r="V18" s="23"/>
      <c r="W18" s="23"/>
      <c r="X18" s="23"/>
      <c r="Y18" s="23"/>
      <c r="Z18" s="23"/>
      <c r="AA18" s="23"/>
      <c r="AB18" s="23"/>
      <c r="AC18" s="23"/>
      <c r="AD18" s="27"/>
    </row>
    <row r="19" spans="2:30" ht="72" customHeight="1" x14ac:dyDescent="0.2">
      <c r="B19" s="137" t="s">
        <v>212</v>
      </c>
      <c r="C19" s="151" t="s">
        <v>222</v>
      </c>
      <c r="D19" s="138" t="s">
        <v>162</v>
      </c>
      <c r="E19" s="138">
        <v>1</v>
      </c>
      <c r="F19" s="152">
        <v>30000</v>
      </c>
      <c r="G19" s="141" t="s">
        <v>26</v>
      </c>
      <c r="H19" s="171">
        <v>46111</v>
      </c>
      <c r="I19" s="139" t="s">
        <v>37</v>
      </c>
      <c r="J19" s="139" t="s">
        <v>66</v>
      </c>
      <c r="K19" s="139" t="s">
        <v>102</v>
      </c>
      <c r="L19" s="139" t="s">
        <v>19</v>
      </c>
      <c r="M19" s="140" t="s">
        <v>266</v>
      </c>
      <c r="N19" s="143" t="s">
        <v>275</v>
      </c>
      <c r="O19" s="2">
        <v>10</v>
      </c>
      <c r="P19" s="22"/>
      <c r="Q19" s="23"/>
      <c r="R19" s="23"/>
      <c r="S19" s="24"/>
      <c r="T19" s="25"/>
      <c r="U19" s="26"/>
      <c r="V19" s="23"/>
      <c r="W19" s="23"/>
      <c r="X19" s="23"/>
      <c r="Y19" s="23"/>
      <c r="Z19" s="23"/>
      <c r="AA19" s="23"/>
      <c r="AB19" s="23"/>
      <c r="AC19" s="23"/>
      <c r="AD19" s="27"/>
    </row>
    <row r="20" spans="2:30" ht="68.25" customHeight="1" x14ac:dyDescent="0.2">
      <c r="B20" s="85" t="s">
        <v>212</v>
      </c>
      <c r="C20" s="154" t="s">
        <v>223</v>
      </c>
      <c r="D20" s="86" t="s">
        <v>194</v>
      </c>
      <c r="E20" s="86">
        <f>E17</f>
        <v>12</v>
      </c>
      <c r="F20" s="155">
        <v>20997.16</v>
      </c>
      <c r="G20" s="89" t="s">
        <v>28</v>
      </c>
      <c r="H20" s="90" t="s">
        <v>259</v>
      </c>
      <c r="I20" s="91" t="s">
        <v>37</v>
      </c>
      <c r="J20" s="91" t="s">
        <v>66</v>
      </c>
      <c r="K20" s="91" t="s">
        <v>105</v>
      </c>
      <c r="L20" s="91" t="s">
        <v>19</v>
      </c>
      <c r="M20" s="88" t="s">
        <v>265</v>
      </c>
      <c r="N20" s="92" t="s">
        <v>274</v>
      </c>
      <c r="O20" s="2">
        <v>11</v>
      </c>
      <c r="P20" s="22"/>
      <c r="Q20" s="23"/>
      <c r="R20" s="23"/>
      <c r="S20" s="24"/>
      <c r="T20" s="25"/>
      <c r="U20" s="26"/>
      <c r="V20" s="23"/>
      <c r="W20" s="23"/>
      <c r="X20" s="23"/>
      <c r="Y20" s="23"/>
      <c r="Z20" s="23"/>
      <c r="AA20" s="23"/>
      <c r="AB20" s="23"/>
      <c r="AC20" s="23"/>
      <c r="AD20" s="27"/>
    </row>
    <row r="21" spans="2:30" ht="111.75" customHeight="1" x14ac:dyDescent="0.2">
      <c r="B21" s="85" t="s">
        <v>212</v>
      </c>
      <c r="C21" s="156" t="s">
        <v>224</v>
      </c>
      <c r="D21" s="86" t="str">
        <f>D45</f>
        <v>Mensal</v>
      </c>
      <c r="E21" s="86">
        <v>12</v>
      </c>
      <c r="F21" s="155">
        <v>21110.400000000001</v>
      </c>
      <c r="G21" s="89" t="s">
        <v>28</v>
      </c>
      <c r="H21" s="90" t="s">
        <v>260</v>
      </c>
      <c r="I21" s="91" t="s">
        <v>37</v>
      </c>
      <c r="J21" s="91" t="s">
        <v>66</v>
      </c>
      <c r="K21" s="91" t="s">
        <v>112</v>
      </c>
      <c r="L21" s="91" t="s">
        <v>19</v>
      </c>
      <c r="M21" s="88" t="s">
        <v>265</v>
      </c>
      <c r="N21" s="92" t="s">
        <v>273</v>
      </c>
      <c r="O21" s="2">
        <v>12</v>
      </c>
      <c r="P21" s="22"/>
      <c r="Q21" s="24"/>
      <c r="R21" s="23"/>
      <c r="S21" s="26"/>
      <c r="T21" s="25"/>
      <c r="U21" s="23"/>
      <c r="V21" s="23"/>
      <c r="W21" s="23"/>
      <c r="X21" s="23"/>
      <c r="Y21" s="23"/>
      <c r="Z21" s="23"/>
      <c r="AA21" s="23"/>
      <c r="AB21" s="23"/>
      <c r="AC21" s="23"/>
      <c r="AD21" s="27"/>
    </row>
    <row r="22" spans="2:30" ht="80.25" customHeight="1" x14ac:dyDescent="0.2">
      <c r="B22" s="85" t="s">
        <v>212</v>
      </c>
      <c r="C22" s="154" t="s">
        <v>225</v>
      </c>
      <c r="D22" s="86" t="str">
        <f>D20</f>
        <v>Mensal</v>
      </c>
      <c r="E22" s="86">
        <v>12</v>
      </c>
      <c r="F22" s="155">
        <v>14249.97</v>
      </c>
      <c r="G22" s="89" t="s">
        <v>28</v>
      </c>
      <c r="H22" s="90" t="s">
        <v>261</v>
      </c>
      <c r="I22" s="91" t="s">
        <v>37</v>
      </c>
      <c r="J22" s="91" t="s">
        <v>66</v>
      </c>
      <c r="K22" s="91" t="s">
        <v>111</v>
      </c>
      <c r="L22" s="91" t="s">
        <v>19</v>
      </c>
      <c r="M22" s="88" t="s">
        <v>265</v>
      </c>
      <c r="N22" s="92" t="s">
        <v>272</v>
      </c>
      <c r="O22" s="2">
        <v>13</v>
      </c>
      <c r="P22" s="22"/>
      <c r="Q22" s="23"/>
      <c r="R22" s="23"/>
      <c r="S22" s="23"/>
      <c r="T22" s="25"/>
      <c r="U22" s="23"/>
      <c r="V22" s="23"/>
      <c r="W22" s="23"/>
      <c r="X22" s="24"/>
      <c r="Y22" s="23"/>
      <c r="Z22" s="23"/>
      <c r="AA22" s="64"/>
      <c r="AB22" s="23"/>
      <c r="AC22" s="23"/>
      <c r="AD22" s="27"/>
    </row>
    <row r="23" spans="2:30" ht="45" customHeight="1" x14ac:dyDescent="0.2">
      <c r="B23" s="85" t="s">
        <v>212</v>
      </c>
      <c r="C23" s="156" t="s">
        <v>226</v>
      </c>
      <c r="D23" s="86" t="s">
        <v>176</v>
      </c>
      <c r="E23" s="86">
        <v>1</v>
      </c>
      <c r="F23" s="157">
        <v>3000</v>
      </c>
      <c r="G23" s="89" t="s">
        <v>26</v>
      </c>
      <c r="H23" s="170">
        <v>46142</v>
      </c>
      <c r="I23" s="91" t="s">
        <v>37</v>
      </c>
      <c r="J23" s="91" t="s">
        <v>66</v>
      </c>
      <c r="K23" s="91" t="s">
        <v>102</v>
      </c>
      <c r="L23" s="91" t="s">
        <v>19</v>
      </c>
      <c r="M23" s="88" t="s">
        <v>266</v>
      </c>
      <c r="N23" s="92" t="s">
        <v>264</v>
      </c>
      <c r="O23" s="2">
        <v>14</v>
      </c>
      <c r="P23" s="22"/>
      <c r="Q23" s="23"/>
      <c r="R23" s="23"/>
      <c r="S23" s="24"/>
      <c r="T23" s="25"/>
      <c r="U23" s="23"/>
      <c r="V23" s="65"/>
      <c r="W23" s="23"/>
      <c r="X23" s="23"/>
      <c r="Y23" s="23"/>
      <c r="Z23" s="23"/>
      <c r="AA23" s="23"/>
      <c r="AB23" s="23"/>
      <c r="AC23" s="23"/>
      <c r="AD23" s="27"/>
    </row>
    <row r="24" spans="2:30" ht="203.25" customHeight="1" x14ac:dyDescent="0.2">
      <c r="B24" s="85" t="s">
        <v>212</v>
      </c>
      <c r="C24" s="86" t="s">
        <v>227</v>
      </c>
      <c r="D24" s="86" t="str">
        <f>D22</f>
        <v>Mensal</v>
      </c>
      <c r="E24" s="86">
        <v>12</v>
      </c>
      <c r="F24" s="155">
        <v>9965.8799999999992</v>
      </c>
      <c r="G24" s="89" t="s">
        <v>28</v>
      </c>
      <c r="H24" s="86" t="s">
        <v>262</v>
      </c>
      <c r="I24" s="91" t="s">
        <v>37</v>
      </c>
      <c r="J24" s="91" t="s">
        <v>67</v>
      </c>
      <c r="K24" s="91" t="s">
        <v>111</v>
      </c>
      <c r="L24" s="91" t="s">
        <v>19</v>
      </c>
      <c r="M24" s="88" t="s">
        <v>271</v>
      </c>
      <c r="N24" s="92" t="s">
        <v>270</v>
      </c>
      <c r="O24" s="2">
        <v>15</v>
      </c>
      <c r="P24" s="22"/>
      <c r="Q24" s="23"/>
      <c r="R24" s="23"/>
      <c r="S24" s="23"/>
      <c r="T24" s="25"/>
      <c r="U24" s="23"/>
      <c r="V24" s="23"/>
      <c r="W24" s="23"/>
      <c r="X24" s="23"/>
      <c r="Y24" s="23"/>
      <c r="Z24" s="23"/>
      <c r="AA24" s="23"/>
      <c r="AB24" s="23"/>
      <c r="AC24" s="23"/>
      <c r="AD24" s="27"/>
    </row>
    <row r="25" spans="2:30" ht="42.75" customHeight="1" x14ac:dyDescent="0.2">
      <c r="B25" s="85" t="s">
        <v>212</v>
      </c>
      <c r="C25" s="156" t="s">
        <v>228</v>
      </c>
      <c r="D25" s="86" t="s">
        <v>176</v>
      </c>
      <c r="E25" s="86">
        <v>1</v>
      </c>
      <c r="F25" s="157">
        <v>20756.02</v>
      </c>
      <c r="G25" s="89" t="s">
        <v>26</v>
      </c>
      <c r="H25" s="170">
        <v>46081</v>
      </c>
      <c r="I25" s="91" t="s">
        <v>37</v>
      </c>
      <c r="J25" s="91" t="s">
        <v>66</v>
      </c>
      <c r="K25" s="91" t="s">
        <v>102</v>
      </c>
      <c r="L25" s="91" t="s">
        <v>19</v>
      </c>
      <c r="M25" s="88" t="s">
        <v>266</v>
      </c>
      <c r="N25" s="92" t="s">
        <v>264</v>
      </c>
      <c r="O25" s="2">
        <v>16</v>
      </c>
      <c r="P25" s="22"/>
      <c r="Q25" s="24"/>
      <c r="R25" s="23"/>
      <c r="S25" s="23"/>
      <c r="T25" s="63"/>
      <c r="U25" s="23"/>
      <c r="V25" s="23"/>
      <c r="W25" s="23"/>
      <c r="X25" s="23"/>
      <c r="Y25" s="23"/>
      <c r="Z25" s="23"/>
      <c r="AA25" s="23"/>
      <c r="AB25" s="23"/>
      <c r="AC25" s="23"/>
      <c r="AD25" s="27"/>
    </row>
    <row r="26" spans="2:30" ht="51" customHeight="1" x14ac:dyDescent="0.2">
      <c r="B26" s="85" t="s">
        <v>212</v>
      </c>
      <c r="C26" s="86" t="s">
        <v>229</v>
      </c>
      <c r="D26" s="86" t="s">
        <v>176</v>
      </c>
      <c r="E26" s="86">
        <v>1</v>
      </c>
      <c r="F26" s="157">
        <v>12913.26</v>
      </c>
      <c r="G26" s="89" t="s">
        <v>26</v>
      </c>
      <c r="H26" s="170">
        <v>46111</v>
      </c>
      <c r="I26" s="91" t="s">
        <v>37</v>
      </c>
      <c r="J26" s="91" t="s">
        <v>66</v>
      </c>
      <c r="K26" s="91" t="s">
        <v>102</v>
      </c>
      <c r="L26" s="91" t="s">
        <v>19</v>
      </c>
      <c r="M26" s="88" t="s">
        <v>266</v>
      </c>
      <c r="N26" s="92" t="s">
        <v>264</v>
      </c>
      <c r="O26" s="2">
        <v>17</v>
      </c>
      <c r="P26" s="22"/>
      <c r="Q26" s="23"/>
      <c r="R26" s="24"/>
      <c r="S26" s="23"/>
      <c r="T26" s="25"/>
      <c r="U26" s="26"/>
      <c r="V26" s="23"/>
      <c r="W26" s="23"/>
      <c r="X26" s="23"/>
      <c r="Y26" s="23"/>
      <c r="Z26" s="23"/>
      <c r="AA26" s="23"/>
      <c r="AB26" s="23"/>
      <c r="AC26" s="23"/>
      <c r="AD26" s="27"/>
    </row>
    <row r="27" spans="2:30" ht="66" customHeight="1" x14ac:dyDescent="0.2">
      <c r="B27" s="85" t="s">
        <v>212</v>
      </c>
      <c r="C27" s="86" t="s">
        <v>229</v>
      </c>
      <c r="D27" s="86" t="s">
        <v>176</v>
      </c>
      <c r="E27" s="86">
        <v>1</v>
      </c>
      <c r="F27" s="157">
        <v>1991.24</v>
      </c>
      <c r="G27" s="89" t="s">
        <v>26</v>
      </c>
      <c r="H27" s="170">
        <v>46111</v>
      </c>
      <c r="I27" s="91" t="s">
        <v>37</v>
      </c>
      <c r="J27" s="91" t="s">
        <v>66</v>
      </c>
      <c r="K27" s="91" t="s">
        <v>111</v>
      </c>
      <c r="L27" s="91" t="s">
        <v>19</v>
      </c>
      <c r="M27" s="88" t="s">
        <v>266</v>
      </c>
      <c r="N27" s="92" t="s">
        <v>264</v>
      </c>
      <c r="O27" s="2">
        <v>18</v>
      </c>
      <c r="P27" s="22"/>
      <c r="Q27" s="23"/>
      <c r="R27" s="24"/>
      <c r="S27" s="23"/>
      <c r="T27" s="25"/>
      <c r="U27" s="26"/>
      <c r="V27" s="23"/>
      <c r="W27" s="23"/>
      <c r="X27" s="23"/>
      <c r="Y27" s="23"/>
      <c r="Z27" s="23"/>
      <c r="AA27" s="23"/>
      <c r="AB27" s="23"/>
      <c r="AC27" s="23"/>
      <c r="AD27" s="27"/>
    </row>
    <row r="28" spans="2:30" ht="42.75" customHeight="1" x14ac:dyDescent="0.2">
      <c r="B28" s="85" t="s">
        <v>212</v>
      </c>
      <c r="C28" s="156" t="s">
        <v>230</v>
      </c>
      <c r="D28" s="86" t="s">
        <v>176</v>
      </c>
      <c r="E28" s="86" t="s">
        <v>231</v>
      </c>
      <c r="F28" s="157">
        <v>5088</v>
      </c>
      <c r="G28" s="89" t="s">
        <v>26</v>
      </c>
      <c r="H28" s="170">
        <v>46081</v>
      </c>
      <c r="I28" s="91" t="s">
        <v>37</v>
      </c>
      <c r="J28" s="91" t="s">
        <v>66</v>
      </c>
      <c r="K28" s="91" t="s">
        <v>102</v>
      </c>
      <c r="L28" s="91" t="s">
        <v>19</v>
      </c>
      <c r="M28" s="88" t="s">
        <v>266</v>
      </c>
      <c r="N28" s="92" t="s">
        <v>264</v>
      </c>
      <c r="O28" s="2">
        <v>19</v>
      </c>
      <c r="P28" s="22"/>
      <c r="Q28" s="24"/>
      <c r="R28" s="23"/>
      <c r="S28" s="23"/>
      <c r="T28" s="63"/>
      <c r="U28" s="23"/>
      <c r="V28" s="23"/>
      <c r="W28" s="23"/>
      <c r="X28" s="23"/>
      <c r="Y28" s="23"/>
      <c r="Z28" s="23"/>
      <c r="AA28" s="23"/>
      <c r="AB28" s="23"/>
      <c r="AC28" s="23"/>
      <c r="AD28" s="27"/>
    </row>
    <row r="29" spans="2:30" ht="66.75" customHeight="1" x14ac:dyDescent="0.2">
      <c r="B29" s="137" t="s">
        <v>212</v>
      </c>
      <c r="C29" s="151" t="s">
        <v>232</v>
      </c>
      <c r="D29" s="138" t="s">
        <v>176</v>
      </c>
      <c r="E29" s="138">
        <v>2</v>
      </c>
      <c r="F29" s="152">
        <v>10800</v>
      </c>
      <c r="G29" s="141" t="s">
        <v>26</v>
      </c>
      <c r="H29" s="171">
        <v>46081</v>
      </c>
      <c r="I29" s="139" t="s">
        <v>37</v>
      </c>
      <c r="J29" s="139" t="s">
        <v>66</v>
      </c>
      <c r="K29" s="139" t="s">
        <v>118</v>
      </c>
      <c r="L29" s="139" t="s">
        <v>19</v>
      </c>
      <c r="M29" s="140" t="s">
        <v>265</v>
      </c>
      <c r="N29" s="143" t="s">
        <v>264</v>
      </c>
      <c r="O29" s="2">
        <v>20</v>
      </c>
      <c r="P29" s="22"/>
      <c r="Q29" s="23"/>
      <c r="R29" s="23"/>
      <c r="S29" s="24"/>
      <c r="T29" s="63"/>
      <c r="U29" s="23"/>
      <c r="V29" s="23"/>
      <c r="W29" s="23"/>
      <c r="X29" s="23"/>
      <c r="Y29" s="23"/>
      <c r="Z29" s="23"/>
      <c r="AA29" s="23"/>
      <c r="AB29" s="23"/>
      <c r="AC29" s="23"/>
      <c r="AD29" s="27"/>
    </row>
    <row r="30" spans="2:30" ht="60" customHeight="1" x14ac:dyDescent="0.2">
      <c r="B30" s="85" t="s">
        <v>212</v>
      </c>
      <c r="C30" s="156" t="s">
        <v>233</v>
      </c>
      <c r="D30" s="86" t="s">
        <v>176</v>
      </c>
      <c r="E30" s="86">
        <v>1</v>
      </c>
      <c r="F30" s="157">
        <v>5542.87</v>
      </c>
      <c r="G30" s="89" t="s">
        <v>26</v>
      </c>
      <c r="H30" s="170">
        <v>46081</v>
      </c>
      <c r="I30" s="91" t="s">
        <v>38</v>
      </c>
      <c r="J30" s="91" t="s">
        <v>66</v>
      </c>
      <c r="K30" s="91" t="s">
        <v>122</v>
      </c>
      <c r="L30" s="91" t="s">
        <v>19</v>
      </c>
      <c r="M30" s="88" t="s">
        <v>266</v>
      </c>
      <c r="N30" s="92" t="s">
        <v>264</v>
      </c>
      <c r="O30" s="2">
        <v>21</v>
      </c>
      <c r="P30" s="22"/>
      <c r="Q30" s="24"/>
      <c r="R30" s="23"/>
      <c r="S30" s="23"/>
      <c r="T30" s="63"/>
      <c r="U30" s="23"/>
      <c r="V30" s="23"/>
      <c r="W30" s="23"/>
      <c r="X30" s="23"/>
      <c r="Y30" s="23"/>
      <c r="Z30" s="23"/>
      <c r="AA30" s="23"/>
      <c r="AB30" s="23"/>
      <c r="AC30" s="23"/>
      <c r="AD30" s="27"/>
    </row>
    <row r="31" spans="2:30" ht="42.75" customHeight="1" x14ac:dyDescent="0.2">
      <c r="B31" s="85" t="s">
        <v>212</v>
      </c>
      <c r="C31" s="156" t="s">
        <v>234</v>
      </c>
      <c r="D31" s="86" t="s">
        <v>176</v>
      </c>
      <c r="E31" s="86">
        <v>1</v>
      </c>
      <c r="F31" s="157">
        <v>1800</v>
      </c>
      <c r="G31" s="89" t="s">
        <v>26</v>
      </c>
      <c r="H31" s="170">
        <v>46081</v>
      </c>
      <c r="I31" s="91" t="s">
        <v>37</v>
      </c>
      <c r="J31" s="91" t="s">
        <v>66</v>
      </c>
      <c r="K31" s="91" t="s">
        <v>102</v>
      </c>
      <c r="L31" s="91" t="s">
        <v>19</v>
      </c>
      <c r="M31" s="88" t="s">
        <v>266</v>
      </c>
      <c r="N31" s="92" t="s">
        <v>264</v>
      </c>
      <c r="O31" s="2">
        <v>22</v>
      </c>
      <c r="P31" s="22"/>
      <c r="Q31" s="24"/>
      <c r="R31" s="23"/>
      <c r="S31" s="23"/>
      <c r="T31" s="63"/>
      <c r="U31" s="23"/>
      <c r="V31" s="23"/>
      <c r="W31" s="23"/>
      <c r="X31" s="23"/>
      <c r="Y31" s="23"/>
      <c r="Z31" s="23"/>
      <c r="AA31" s="23"/>
      <c r="AB31" s="23"/>
      <c r="AC31" s="23"/>
      <c r="AD31" s="27"/>
    </row>
    <row r="32" spans="2:30" ht="103.5" customHeight="1" x14ac:dyDescent="0.2">
      <c r="B32" s="85" t="s">
        <v>212</v>
      </c>
      <c r="C32" s="154" t="s">
        <v>235</v>
      </c>
      <c r="D32" s="86" t="str">
        <f>D24</f>
        <v>Mensal</v>
      </c>
      <c r="E32" s="86">
        <v>12</v>
      </c>
      <c r="F32" s="155">
        <v>6260.81</v>
      </c>
      <c r="G32" s="89" t="s">
        <v>28</v>
      </c>
      <c r="H32" s="90" t="s">
        <v>263</v>
      </c>
      <c r="I32" s="91" t="s">
        <v>37</v>
      </c>
      <c r="J32" s="91" t="s">
        <v>66</v>
      </c>
      <c r="K32" s="91" t="s">
        <v>111</v>
      </c>
      <c r="L32" s="91" t="s">
        <v>19</v>
      </c>
      <c r="M32" s="88" t="s">
        <v>265</v>
      </c>
      <c r="N32" s="92" t="s">
        <v>269</v>
      </c>
      <c r="O32" s="2">
        <v>23</v>
      </c>
      <c r="P32" s="22"/>
      <c r="Q32" s="23"/>
      <c r="R32" s="23"/>
      <c r="S32" s="24"/>
      <c r="T32" s="25"/>
      <c r="U32" s="23"/>
      <c r="V32" s="26"/>
      <c r="W32" s="23"/>
      <c r="X32" s="23"/>
      <c r="Y32" s="23"/>
      <c r="Z32" s="23"/>
      <c r="AA32" s="23"/>
      <c r="AB32" s="23"/>
      <c r="AC32" s="23"/>
      <c r="AD32" s="27"/>
    </row>
    <row r="33" spans="2:30" ht="66.75" customHeight="1" x14ac:dyDescent="0.2">
      <c r="B33" s="85" t="s">
        <v>212</v>
      </c>
      <c r="C33" s="156" t="s">
        <v>236</v>
      </c>
      <c r="D33" s="86" t="s">
        <v>176</v>
      </c>
      <c r="E33" s="87">
        <v>4</v>
      </c>
      <c r="F33" s="157">
        <v>4620</v>
      </c>
      <c r="G33" s="89" t="s">
        <v>26</v>
      </c>
      <c r="H33" s="170">
        <v>46053</v>
      </c>
      <c r="I33" s="91" t="s">
        <v>37</v>
      </c>
      <c r="J33" s="91" t="s">
        <v>66</v>
      </c>
      <c r="K33" s="91" t="s">
        <v>111</v>
      </c>
      <c r="L33" s="91" t="s">
        <v>19</v>
      </c>
      <c r="M33" s="88" t="s">
        <v>265</v>
      </c>
      <c r="N33" s="92" t="s">
        <v>264</v>
      </c>
      <c r="O33" s="2">
        <v>24</v>
      </c>
      <c r="P33" s="22"/>
      <c r="Q33" s="23"/>
      <c r="R33" s="24"/>
      <c r="S33" s="26"/>
      <c r="T33" s="25"/>
      <c r="U33" s="23"/>
      <c r="V33" s="23"/>
      <c r="W33" s="23"/>
      <c r="X33" s="23"/>
      <c r="Y33" s="23"/>
      <c r="Z33" s="23"/>
      <c r="AA33" s="23"/>
      <c r="AB33" s="23"/>
      <c r="AC33" s="23"/>
      <c r="AD33" s="27"/>
    </row>
    <row r="34" spans="2:30" ht="66.75" customHeight="1" x14ac:dyDescent="0.2">
      <c r="B34" s="137" t="s">
        <v>212</v>
      </c>
      <c r="C34" s="151" t="s">
        <v>237</v>
      </c>
      <c r="D34" s="138" t="s">
        <v>176</v>
      </c>
      <c r="E34" s="138">
        <v>4</v>
      </c>
      <c r="F34" s="152">
        <v>8000</v>
      </c>
      <c r="G34" s="141" t="s">
        <v>26</v>
      </c>
      <c r="H34" s="171">
        <v>46081</v>
      </c>
      <c r="I34" s="139" t="s">
        <v>37</v>
      </c>
      <c r="J34" s="139" t="s">
        <v>66</v>
      </c>
      <c r="K34" s="139" t="s">
        <v>111</v>
      </c>
      <c r="L34" s="139" t="s">
        <v>19</v>
      </c>
      <c r="M34" s="140" t="s">
        <v>266</v>
      </c>
      <c r="N34" s="143" t="s">
        <v>264</v>
      </c>
      <c r="O34" s="2">
        <v>25</v>
      </c>
      <c r="P34" s="22"/>
      <c r="Q34" s="24"/>
      <c r="R34" s="23"/>
      <c r="S34" s="23"/>
      <c r="T34" s="63"/>
      <c r="U34" s="23"/>
      <c r="V34" s="23"/>
      <c r="W34" s="23"/>
      <c r="X34" s="23"/>
      <c r="Y34" s="23"/>
      <c r="Z34" s="23"/>
      <c r="AA34" s="23"/>
      <c r="AB34" s="23"/>
      <c r="AC34" s="23"/>
      <c r="AD34" s="27"/>
    </row>
    <row r="35" spans="2:30" ht="42.75" customHeight="1" x14ac:dyDescent="0.2">
      <c r="B35" s="137" t="s">
        <v>212</v>
      </c>
      <c r="C35" s="151" t="s">
        <v>238</v>
      </c>
      <c r="D35" s="138" t="s">
        <v>176</v>
      </c>
      <c r="E35" s="138">
        <v>1</v>
      </c>
      <c r="F35" s="152">
        <v>7000</v>
      </c>
      <c r="G35" s="141" t="s">
        <v>26</v>
      </c>
      <c r="H35" s="171">
        <v>46081</v>
      </c>
      <c r="I35" s="139" t="s">
        <v>37</v>
      </c>
      <c r="J35" s="139" t="s">
        <v>66</v>
      </c>
      <c r="K35" s="139" t="s">
        <v>102</v>
      </c>
      <c r="L35" s="139" t="s">
        <v>19</v>
      </c>
      <c r="M35" s="140" t="s">
        <v>266</v>
      </c>
      <c r="N35" s="143" t="s">
        <v>264</v>
      </c>
      <c r="O35" s="2">
        <v>26</v>
      </c>
      <c r="P35" s="22"/>
      <c r="Q35" s="24"/>
      <c r="R35" s="23"/>
      <c r="S35" s="23"/>
      <c r="T35" s="63"/>
      <c r="U35" s="23"/>
      <c r="V35" s="23"/>
      <c r="W35" s="23"/>
      <c r="X35" s="23"/>
      <c r="Y35" s="23"/>
      <c r="Z35" s="23"/>
      <c r="AA35" s="23"/>
      <c r="AB35" s="23"/>
      <c r="AC35" s="23"/>
      <c r="AD35" s="27"/>
    </row>
    <row r="36" spans="2:30" ht="42.75" customHeight="1" x14ac:dyDescent="0.2">
      <c r="B36" s="85" t="s">
        <v>212</v>
      </c>
      <c r="C36" s="156" t="s">
        <v>239</v>
      </c>
      <c r="D36" s="86" t="s">
        <v>176</v>
      </c>
      <c r="E36" s="86">
        <v>1</v>
      </c>
      <c r="F36" s="157">
        <v>4707.42</v>
      </c>
      <c r="G36" s="89" t="s">
        <v>26</v>
      </c>
      <c r="H36" s="170">
        <v>46081</v>
      </c>
      <c r="I36" s="91" t="s">
        <v>37</v>
      </c>
      <c r="J36" s="91" t="s">
        <v>66</v>
      </c>
      <c r="K36" s="91" t="s">
        <v>102</v>
      </c>
      <c r="L36" s="91" t="s">
        <v>19</v>
      </c>
      <c r="M36" s="88" t="s">
        <v>266</v>
      </c>
      <c r="N36" s="92" t="s">
        <v>264</v>
      </c>
      <c r="O36" s="2">
        <v>27</v>
      </c>
      <c r="P36" s="22"/>
      <c r="Q36" s="24"/>
      <c r="R36" s="23"/>
      <c r="S36" s="23"/>
      <c r="T36" s="63"/>
      <c r="U36" s="23"/>
      <c r="V36" s="23"/>
      <c r="W36" s="23"/>
      <c r="X36" s="23"/>
      <c r="Y36" s="23"/>
      <c r="Z36" s="23"/>
      <c r="AA36" s="23"/>
      <c r="AB36" s="23"/>
      <c r="AC36" s="23"/>
      <c r="AD36" s="27"/>
    </row>
    <row r="37" spans="2:30" ht="42.75" customHeight="1" x14ac:dyDescent="0.2">
      <c r="B37" s="137" t="s">
        <v>212</v>
      </c>
      <c r="C37" s="151" t="s">
        <v>240</v>
      </c>
      <c r="D37" s="138" t="s">
        <v>176</v>
      </c>
      <c r="E37" s="138">
        <v>1</v>
      </c>
      <c r="F37" s="152">
        <v>3500</v>
      </c>
      <c r="G37" s="141" t="s">
        <v>26</v>
      </c>
      <c r="H37" s="171">
        <v>46081</v>
      </c>
      <c r="I37" s="139" t="s">
        <v>37</v>
      </c>
      <c r="J37" s="139" t="s">
        <v>66</v>
      </c>
      <c r="K37" s="139" t="s">
        <v>102</v>
      </c>
      <c r="L37" s="139" t="s">
        <v>19</v>
      </c>
      <c r="M37" s="140" t="s">
        <v>266</v>
      </c>
      <c r="N37" s="143" t="s">
        <v>264</v>
      </c>
      <c r="O37" s="2">
        <v>28</v>
      </c>
      <c r="P37" s="22"/>
      <c r="Q37" s="24"/>
      <c r="R37" s="23"/>
      <c r="S37" s="23"/>
      <c r="T37" s="63"/>
      <c r="U37" s="23"/>
      <c r="V37" s="23"/>
      <c r="W37" s="23"/>
      <c r="X37" s="23"/>
      <c r="Y37" s="23"/>
      <c r="Z37" s="23"/>
      <c r="AA37" s="23"/>
      <c r="AB37" s="23"/>
      <c r="AC37" s="23"/>
      <c r="AD37" s="27"/>
    </row>
    <row r="38" spans="2:30" ht="42.75" customHeight="1" x14ac:dyDescent="0.2">
      <c r="B38" s="137" t="s">
        <v>212</v>
      </c>
      <c r="C38" s="151" t="s">
        <v>241</v>
      </c>
      <c r="D38" s="138" t="s">
        <v>242</v>
      </c>
      <c r="E38" s="138">
        <v>75</v>
      </c>
      <c r="F38" s="152">
        <v>3000</v>
      </c>
      <c r="G38" s="141" t="s">
        <v>26</v>
      </c>
      <c r="H38" s="171">
        <v>46111</v>
      </c>
      <c r="I38" s="139" t="s">
        <v>37</v>
      </c>
      <c r="J38" s="139" t="s">
        <v>66</v>
      </c>
      <c r="K38" s="139" t="s">
        <v>102</v>
      </c>
      <c r="L38" s="139" t="s">
        <v>19</v>
      </c>
      <c r="M38" s="140" t="s">
        <v>266</v>
      </c>
      <c r="N38" s="143" t="s">
        <v>268</v>
      </c>
      <c r="O38" s="2">
        <v>29</v>
      </c>
      <c r="P38" s="22"/>
      <c r="Q38" s="23"/>
      <c r="R38" s="23"/>
      <c r="S38" s="24"/>
      <c r="T38" s="25"/>
      <c r="U38" s="26"/>
      <c r="V38" s="23"/>
      <c r="W38" s="23"/>
      <c r="X38" s="23"/>
      <c r="Y38" s="23"/>
      <c r="Z38" s="23"/>
      <c r="AA38" s="23"/>
      <c r="AB38" s="23"/>
      <c r="AC38" s="23"/>
      <c r="AD38" s="27"/>
    </row>
    <row r="39" spans="2:30" ht="66.75" customHeight="1" x14ac:dyDescent="0.2">
      <c r="B39" s="85" t="s">
        <v>212</v>
      </c>
      <c r="C39" s="156" t="s">
        <v>243</v>
      </c>
      <c r="D39" s="86" t="s">
        <v>176</v>
      </c>
      <c r="E39" s="86">
        <v>3</v>
      </c>
      <c r="F39" s="157">
        <v>1425.6</v>
      </c>
      <c r="G39" s="89" t="s">
        <v>26</v>
      </c>
      <c r="H39" s="170">
        <v>46172</v>
      </c>
      <c r="I39" s="91" t="s">
        <v>37</v>
      </c>
      <c r="J39" s="91" t="s">
        <v>66</v>
      </c>
      <c r="K39" s="91" t="s">
        <v>111</v>
      </c>
      <c r="L39" s="91" t="s">
        <v>19</v>
      </c>
      <c r="M39" s="88" t="s">
        <v>266</v>
      </c>
      <c r="N39" s="92" t="s">
        <v>264</v>
      </c>
      <c r="O39" s="2">
        <v>30</v>
      </c>
      <c r="P39" s="22"/>
      <c r="Q39" s="23"/>
      <c r="R39" s="23"/>
      <c r="S39" s="23"/>
      <c r="T39" s="66"/>
      <c r="U39" s="23"/>
      <c r="V39" s="23"/>
      <c r="W39" s="64"/>
      <c r="X39" s="23"/>
      <c r="Y39" s="23"/>
      <c r="Z39" s="23"/>
      <c r="AA39" s="23"/>
      <c r="AB39" s="23"/>
      <c r="AC39" s="23"/>
      <c r="AD39" s="27"/>
    </row>
    <row r="40" spans="2:30" ht="66.75" customHeight="1" x14ac:dyDescent="0.2">
      <c r="B40" s="85" t="s">
        <v>212</v>
      </c>
      <c r="C40" s="156" t="s">
        <v>244</v>
      </c>
      <c r="D40" s="86" t="s">
        <v>176</v>
      </c>
      <c r="E40" s="86">
        <v>1</v>
      </c>
      <c r="F40" s="157">
        <v>1400</v>
      </c>
      <c r="G40" s="89" t="s">
        <v>26</v>
      </c>
      <c r="H40" s="170">
        <v>46032</v>
      </c>
      <c r="I40" s="91" t="s">
        <v>37</v>
      </c>
      <c r="J40" s="91" t="s">
        <v>66</v>
      </c>
      <c r="K40" s="91" t="s">
        <v>111</v>
      </c>
      <c r="L40" s="91" t="s">
        <v>19</v>
      </c>
      <c r="M40" s="88" t="s">
        <v>266</v>
      </c>
      <c r="N40" s="92" t="s">
        <v>264</v>
      </c>
      <c r="O40" s="2">
        <v>31</v>
      </c>
      <c r="P40" s="22"/>
      <c r="Q40" s="24"/>
      <c r="R40" s="23"/>
      <c r="S40" s="26"/>
      <c r="T40" s="25"/>
      <c r="U40" s="23"/>
      <c r="V40" s="23"/>
      <c r="W40" s="23"/>
      <c r="X40" s="23"/>
      <c r="Y40" s="23"/>
      <c r="Z40" s="23"/>
      <c r="AA40" s="23"/>
      <c r="AB40" s="23"/>
      <c r="AC40" s="23"/>
      <c r="AD40" s="27"/>
    </row>
    <row r="41" spans="2:30" ht="66.75" customHeight="1" x14ac:dyDescent="0.2">
      <c r="B41" s="137" t="s">
        <v>212</v>
      </c>
      <c r="C41" s="151" t="s">
        <v>245</v>
      </c>
      <c r="D41" s="138" t="s">
        <v>176</v>
      </c>
      <c r="E41" s="138">
        <v>4</v>
      </c>
      <c r="F41" s="140">
        <v>2000</v>
      </c>
      <c r="G41" s="141" t="s">
        <v>26</v>
      </c>
      <c r="H41" s="171">
        <v>46233</v>
      </c>
      <c r="I41" s="139" t="s">
        <v>37</v>
      </c>
      <c r="J41" s="139" t="s">
        <v>66</v>
      </c>
      <c r="K41" s="139" t="s">
        <v>111</v>
      </c>
      <c r="L41" s="139" t="s">
        <v>19</v>
      </c>
      <c r="M41" s="140" t="s">
        <v>266</v>
      </c>
      <c r="N41" s="143" t="s">
        <v>264</v>
      </c>
      <c r="O41" s="2">
        <v>32</v>
      </c>
      <c r="P41" s="22"/>
      <c r="Q41" s="23"/>
      <c r="R41" s="23"/>
      <c r="S41" s="23"/>
      <c r="T41" s="25"/>
      <c r="U41" s="23"/>
      <c r="V41" s="24"/>
      <c r="W41" s="23"/>
      <c r="X41" s="23"/>
      <c r="Y41" s="26"/>
      <c r="Z41" s="23"/>
      <c r="AA41" s="23"/>
      <c r="AB41" s="23"/>
      <c r="AC41" s="23"/>
      <c r="AD41" s="27"/>
    </row>
    <row r="42" spans="2:30" ht="70.5" customHeight="1" x14ac:dyDescent="0.2">
      <c r="B42" s="85" t="s">
        <v>212</v>
      </c>
      <c r="C42" s="86" t="s">
        <v>246</v>
      </c>
      <c r="D42" s="86" t="s">
        <v>242</v>
      </c>
      <c r="E42" s="87">
        <v>15</v>
      </c>
      <c r="F42" s="88">
        <v>311.8</v>
      </c>
      <c r="G42" s="89" t="s">
        <v>26</v>
      </c>
      <c r="H42" s="170">
        <v>46037</v>
      </c>
      <c r="I42" s="91" t="s">
        <v>37</v>
      </c>
      <c r="J42" s="91" t="s">
        <v>66</v>
      </c>
      <c r="K42" s="91" t="s">
        <v>112</v>
      </c>
      <c r="L42" s="91" t="s">
        <v>19</v>
      </c>
      <c r="M42" s="88" t="s">
        <v>266</v>
      </c>
      <c r="N42" s="92" t="s">
        <v>264</v>
      </c>
      <c r="O42" s="2">
        <v>33</v>
      </c>
      <c r="P42" s="22"/>
      <c r="Q42" s="24"/>
      <c r="R42" s="23"/>
      <c r="S42" s="26"/>
      <c r="T42" s="25"/>
      <c r="U42" s="23"/>
      <c r="V42" s="23"/>
      <c r="W42" s="23"/>
      <c r="X42" s="23"/>
      <c r="Y42" s="23"/>
      <c r="Z42" s="23"/>
      <c r="AA42" s="23"/>
      <c r="AB42" s="23"/>
      <c r="AC42" s="23"/>
      <c r="AD42" s="27"/>
    </row>
    <row r="43" spans="2:30" ht="66.75" customHeight="1" x14ac:dyDescent="0.2">
      <c r="B43" s="137" t="s">
        <v>212</v>
      </c>
      <c r="C43" s="151" t="s">
        <v>247</v>
      </c>
      <c r="D43" s="138" t="s">
        <v>176</v>
      </c>
      <c r="E43" s="138">
        <v>10</v>
      </c>
      <c r="F43" s="152">
        <v>1000</v>
      </c>
      <c r="G43" s="141" t="s">
        <v>26</v>
      </c>
      <c r="H43" s="171">
        <v>46172</v>
      </c>
      <c r="I43" s="139" t="s">
        <v>37</v>
      </c>
      <c r="J43" s="139" t="s">
        <v>66</v>
      </c>
      <c r="K43" s="139" t="s">
        <v>102</v>
      </c>
      <c r="L43" s="139" t="s">
        <v>19</v>
      </c>
      <c r="M43" s="140" t="s">
        <v>266</v>
      </c>
      <c r="N43" s="143" t="s">
        <v>264</v>
      </c>
      <c r="O43" s="2">
        <v>34</v>
      </c>
      <c r="P43" s="22"/>
      <c r="Q43" s="23"/>
      <c r="R43" s="23"/>
      <c r="S43" s="23"/>
      <c r="T43" s="66"/>
      <c r="U43" s="23"/>
      <c r="V43" s="23"/>
      <c r="W43" s="26"/>
      <c r="X43" s="23"/>
      <c r="Y43" s="23"/>
      <c r="Z43" s="23"/>
      <c r="AA43" s="23"/>
      <c r="AB43" s="23"/>
      <c r="AC43" s="23"/>
      <c r="AD43" s="27"/>
    </row>
    <row r="44" spans="2:30" ht="66.75" customHeight="1" x14ac:dyDescent="0.2">
      <c r="B44" s="137" t="s">
        <v>212</v>
      </c>
      <c r="C44" s="151" t="s">
        <v>248</v>
      </c>
      <c r="D44" s="138" t="s">
        <v>176</v>
      </c>
      <c r="E44" s="138">
        <v>1</v>
      </c>
      <c r="F44" s="152">
        <v>650</v>
      </c>
      <c r="G44" s="141" t="s">
        <v>26</v>
      </c>
      <c r="H44" s="171">
        <v>46127</v>
      </c>
      <c r="I44" s="139" t="s">
        <v>37</v>
      </c>
      <c r="J44" s="139" t="s">
        <v>66</v>
      </c>
      <c r="K44" s="139" t="s">
        <v>111</v>
      </c>
      <c r="L44" s="139" t="s">
        <v>19</v>
      </c>
      <c r="M44" s="140" t="s">
        <v>266</v>
      </c>
      <c r="N44" s="143" t="s">
        <v>264</v>
      </c>
      <c r="O44" s="2">
        <v>35</v>
      </c>
      <c r="P44" s="22"/>
      <c r="Q44" s="23"/>
      <c r="R44" s="23"/>
      <c r="S44" s="24"/>
      <c r="T44" s="25"/>
      <c r="U44" s="23"/>
      <c r="V44" s="26"/>
      <c r="W44" s="23"/>
      <c r="X44" s="23"/>
      <c r="Y44" s="23"/>
      <c r="Z44" s="23"/>
      <c r="AA44" s="23"/>
      <c r="AB44" s="23"/>
      <c r="AC44" s="23"/>
      <c r="AD44" s="27"/>
    </row>
    <row r="45" spans="2:30" ht="137.25" customHeight="1" x14ac:dyDescent="0.2">
      <c r="B45" s="137" t="s">
        <v>212</v>
      </c>
      <c r="C45" s="151" t="s">
        <v>249</v>
      </c>
      <c r="D45" s="151" t="str">
        <f>D32</f>
        <v>Mensal</v>
      </c>
      <c r="E45" s="151">
        <f>E32</f>
        <v>12</v>
      </c>
      <c r="F45" s="172">
        <v>500</v>
      </c>
      <c r="G45" s="141" t="s">
        <v>28</v>
      </c>
      <c r="H45" s="173">
        <v>46037</v>
      </c>
      <c r="I45" s="139" t="s">
        <v>37</v>
      </c>
      <c r="J45" s="139" t="s">
        <v>66</v>
      </c>
      <c r="K45" s="139" t="s">
        <v>111</v>
      </c>
      <c r="L45" s="139" t="s">
        <v>19</v>
      </c>
      <c r="M45" s="140" t="s">
        <v>265</v>
      </c>
      <c r="N45" s="143" t="s">
        <v>267</v>
      </c>
      <c r="O45" s="2">
        <v>36</v>
      </c>
      <c r="P45" s="22"/>
      <c r="Q45" s="23"/>
      <c r="R45" s="23"/>
      <c r="S45" s="26"/>
      <c r="T45" s="25"/>
      <c r="U45" s="23"/>
      <c r="V45" s="23"/>
      <c r="W45" s="23"/>
      <c r="X45" s="23"/>
      <c r="Y45" s="23"/>
      <c r="Z45" s="23"/>
      <c r="AA45" s="23"/>
      <c r="AB45" s="23"/>
      <c r="AC45" s="23"/>
      <c r="AD45" s="27"/>
    </row>
    <row r="46" spans="2:30" ht="66.75" customHeight="1" x14ac:dyDescent="0.2">
      <c r="B46" s="123" t="s">
        <v>212</v>
      </c>
      <c r="C46" s="174" t="s">
        <v>250</v>
      </c>
      <c r="D46" s="124" t="s">
        <v>176</v>
      </c>
      <c r="E46" s="124">
        <v>1</v>
      </c>
      <c r="F46" s="175">
        <v>500</v>
      </c>
      <c r="G46" s="126" t="s">
        <v>26</v>
      </c>
      <c r="H46" s="176">
        <v>46280</v>
      </c>
      <c r="I46" s="128" t="s">
        <v>37</v>
      </c>
      <c r="J46" s="128" t="s">
        <v>66</v>
      </c>
      <c r="K46" s="128" t="s">
        <v>111</v>
      </c>
      <c r="L46" s="128" t="s">
        <v>19</v>
      </c>
      <c r="M46" s="125" t="s">
        <v>266</v>
      </c>
      <c r="N46" s="129" t="s">
        <v>264</v>
      </c>
      <c r="O46" s="2">
        <v>37</v>
      </c>
      <c r="P46" s="22"/>
      <c r="Q46" s="23"/>
      <c r="R46" s="23"/>
      <c r="S46" s="23"/>
      <c r="T46" s="25"/>
      <c r="U46" s="23"/>
      <c r="V46" s="23"/>
      <c r="W46" s="23"/>
      <c r="X46" s="24"/>
      <c r="Y46" s="23"/>
      <c r="Z46" s="23"/>
      <c r="AA46" s="26"/>
      <c r="AB46" s="23"/>
      <c r="AC46" s="23"/>
      <c r="AD46" s="27"/>
    </row>
    <row r="47" spans="2:30" ht="66.75" customHeight="1" x14ac:dyDescent="0.2">
      <c r="B47" s="137" t="s">
        <v>212</v>
      </c>
      <c r="C47" s="151" t="s">
        <v>251</v>
      </c>
      <c r="D47" s="138" t="s">
        <v>176</v>
      </c>
      <c r="E47" s="177">
        <v>1</v>
      </c>
      <c r="F47" s="152">
        <v>300</v>
      </c>
      <c r="G47" s="141" t="s">
        <v>26</v>
      </c>
      <c r="H47" s="171">
        <v>46037</v>
      </c>
      <c r="I47" s="139" t="s">
        <v>37</v>
      </c>
      <c r="J47" s="139" t="s">
        <v>66</v>
      </c>
      <c r="K47" s="139" t="s">
        <v>118</v>
      </c>
      <c r="L47" s="139" t="s">
        <v>19</v>
      </c>
      <c r="M47" s="140" t="s">
        <v>265</v>
      </c>
      <c r="N47" s="143" t="s">
        <v>264</v>
      </c>
      <c r="O47" s="2">
        <v>38</v>
      </c>
      <c r="P47" s="22"/>
      <c r="Q47" s="23"/>
      <c r="R47" s="23"/>
      <c r="S47" s="26"/>
      <c r="T47" s="25"/>
      <c r="U47" s="23"/>
      <c r="V47" s="23"/>
      <c r="W47" s="23"/>
      <c r="X47" s="23"/>
      <c r="Y47" s="23"/>
      <c r="Z47" s="23"/>
      <c r="AA47" s="23"/>
      <c r="AB47" s="23"/>
      <c r="AC47" s="23"/>
      <c r="AD47" s="27"/>
    </row>
    <row r="48" spans="2:30" ht="66.75" customHeight="1" x14ac:dyDescent="0.2">
      <c r="B48" s="93" t="s">
        <v>212</v>
      </c>
      <c r="C48" s="178" t="s">
        <v>252</v>
      </c>
      <c r="D48" s="94" t="s">
        <v>176</v>
      </c>
      <c r="E48" s="94">
        <v>4</v>
      </c>
      <c r="F48" s="179">
        <v>247.96</v>
      </c>
      <c r="G48" s="97" t="s">
        <v>26</v>
      </c>
      <c r="H48" s="180">
        <v>46081</v>
      </c>
      <c r="I48" s="99" t="s">
        <v>37</v>
      </c>
      <c r="J48" s="99" t="s">
        <v>66</v>
      </c>
      <c r="K48" s="99" t="s">
        <v>118</v>
      </c>
      <c r="L48" s="99" t="s">
        <v>19</v>
      </c>
      <c r="M48" s="96" t="s">
        <v>265</v>
      </c>
      <c r="N48" s="100" t="s">
        <v>264</v>
      </c>
      <c r="O48" s="2">
        <v>39</v>
      </c>
      <c r="P48" s="39"/>
      <c r="Q48" s="40"/>
      <c r="R48" s="40"/>
      <c r="S48" s="56"/>
      <c r="T48" s="57"/>
      <c r="U48" s="40"/>
      <c r="V48" s="40"/>
      <c r="W48" s="40"/>
      <c r="X48" s="40"/>
      <c r="Y48" s="40"/>
      <c r="Z48" s="40"/>
      <c r="AA48" s="40"/>
      <c r="AB48" s="40"/>
      <c r="AC48" s="40"/>
      <c r="AD48" s="58"/>
    </row>
    <row r="49" spans="2:30" ht="390.75" customHeight="1" thickBot="1" x14ac:dyDescent="0.25">
      <c r="B49" s="181" t="s">
        <v>212</v>
      </c>
      <c r="C49" s="182" t="s">
        <v>294</v>
      </c>
      <c r="D49" s="183" t="s">
        <v>162</v>
      </c>
      <c r="E49" s="184" t="s">
        <v>194</v>
      </c>
      <c r="F49" s="185">
        <v>448896.64</v>
      </c>
      <c r="G49" s="186" t="s">
        <v>28</v>
      </c>
      <c r="H49" s="187" t="s">
        <v>167</v>
      </c>
      <c r="I49" s="160" t="s">
        <v>37</v>
      </c>
      <c r="J49" s="160" t="s">
        <v>66</v>
      </c>
      <c r="K49" s="160" t="s">
        <v>111</v>
      </c>
      <c r="L49" s="160" t="s">
        <v>19</v>
      </c>
      <c r="M49" s="162" t="s">
        <v>265</v>
      </c>
      <c r="N49" s="188" t="s">
        <v>295</v>
      </c>
      <c r="O49" s="2">
        <v>40</v>
      </c>
      <c r="P49" s="78"/>
      <c r="Q49" s="79"/>
      <c r="R49" s="79"/>
      <c r="S49" s="84"/>
      <c r="T49" s="83"/>
      <c r="U49" s="80"/>
      <c r="V49" s="81"/>
      <c r="W49" s="79"/>
      <c r="X49" s="79"/>
      <c r="Y49" s="79"/>
      <c r="Z49" s="79"/>
      <c r="AA49" s="79"/>
      <c r="AB49" s="79"/>
      <c r="AC49" s="79"/>
      <c r="AD49" s="82"/>
    </row>
    <row r="50" spans="2:30" ht="15.75" customHeight="1" thickBot="1" x14ac:dyDescent="0.25">
      <c r="B50" s="272" t="s">
        <v>283</v>
      </c>
      <c r="C50" s="273"/>
      <c r="D50" s="273"/>
      <c r="E50" s="274"/>
      <c r="F50" s="20">
        <f>SUM(F10:F49)</f>
        <v>1819536.48</v>
      </c>
      <c r="G50" s="275"/>
      <c r="H50" s="275"/>
      <c r="I50" s="275"/>
      <c r="J50" s="275"/>
      <c r="K50" s="275"/>
      <c r="L50" s="275"/>
      <c r="M50" s="275"/>
      <c r="N50" s="276"/>
    </row>
    <row r="51" spans="2:30" ht="15.75" customHeight="1" x14ac:dyDescent="0.2">
      <c r="P51" s="67"/>
      <c r="Q51" s="248" t="s">
        <v>287</v>
      </c>
      <c r="R51" s="248"/>
      <c r="S51" s="248"/>
      <c r="T51" s="248"/>
      <c r="U51" s="249"/>
    </row>
    <row r="52" spans="2:30" ht="15.75" customHeight="1" thickBot="1" x14ac:dyDescent="0.25">
      <c r="P52" s="68"/>
      <c r="Q52" s="278" t="s">
        <v>288</v>
      </c>
      <c r="R52" s="278"/>
      <c r="S52" s="278"/>
      <c r="T52" s="278"/>
      <c r="U52" s="279"/>
    </row>
    <row r="53" spans="2:30" ht="15.75" customHeight="1" thickBot="1" x14ac:dyDescent="0.25">
      <c r="B53" s="261" t="s">
        <v>284</v>
      </c>
      <c r="C53" s="262"/>
      <c r="D53" s="262"/>
      <c r="E53" s="263"/>
      <c r="F53" s="18" t="e">
        <f>F50+#REF!+#REF!+#REF!+#REF!</f>
        <v>#REF!</v>
      </c>
      <c r="G53" s="280"/>
      <c r="H53" s="280"/>
      <c r="I53" s="280"/>
      <c r="J53" s="280"/>
      <c r="K53" s="280"/>
      <c r="L53" s="280"/>
      <c r="M53" s="280"/>
      <c r="N53" s="281"/>
    </row>
    <row r="56" spans="2:30" ht="15.75" customHeight="1" x14ac:dyDescent="0.2">
      <c r="F56" s="71"/>
    </row>
    <row r="57" spans="2:30" ht="31.5" customHeight="1" x14ac:dyDescent="0.2">
      <c r="C57" s="189"/>
      <c r="D57" s="23" t="s">
        <v>296</v>
      </c>
    </row>
    <row r="58" spans="2:30" ht="15.75" customHeight="1" x14ac:dyDescent="0.2">
      <c r="C58" s="190"/>
      <c r="D58" s="23" t="s">
        <v>297</v>
      </c>
    </row>
    <row r="59" spans="2:30" ht="15.75" customHeight="1" x14ac:dyDescent="0.2">
      <c r="C59" s="191"/>
      <c r="D59" s="23" t="s">
        <v>299</v>
      </c>
    </row>
    <row r="60" spans="2:30" ht="15.75" customHeight="1" x14ac:dyDescent="0.2">
      <c r="F60" s="71"/>
    </row>
    <row r="61" spans="2:30" ht="15.75" customHeight="1" x14ac:dyDescent="0.2">
      <c r="F61" s="72"/>
    </row>
  </sheetData>
  <mergeCells count="38">
    <mergeCell ref="G8:G9"/>
    <mergeCell ref="B2:N2"/>
    <mergeCell ref="O2:AA2"/>
    <mergeCell ref="B4:C4"/>
    <mergeCell ref="E4:H4"/>
    <mergeCell ref="B5:C5"/>
    <mergeCell ref="E5:H5"/>
    <mergeCell ref="B8:B9"/>
    <mergeCell ref="C8:C9"/>
    <mergeCell ref="D8:D9"/>
    <mergeCell ref="E8:E9"/>
    <mergeCell ref="F8:F9"/>
    <mergeCell ref="V8:V9"/>
    <mergeCell ref="H8:H9"/>
    <mergeCell ref="I8:K8"/>
    <mergeCell ref="L8:L9"/>
    <mergeCell ref="M8:M9"/>
    <mergeCell ref="N8:N9"/>
    <mergeCell ref="P8:P9"/>
    <mergeCell ref="Q8:Q9"/>
    <mergeCell ref="R8:R9"/>
    <mergeCell ref="S8:S9"/>
    <mergeCell ref="T8:T9"/>
    <mergeCell ref="U8:U9"/>
    <mergeCell ref="AC8:AC9"/>
    <mergeCell ref="AD8:AD9"/>
    <mergeCell ref="W8:W9"/>
    <mergeCell ref="X8:X9"/>
    <mergeCell ref="Y8:Y9"/>
    <mergeCell ref="Z8:Z9"/>
    <mergeCell ref="AA8:AA9"/>
    <mergeCell ref="AB8:AB9"/>
    <mergeCell ref="B50:E50"/>
    <mergeCell ref="G50:N50"/>
    <mergeCell ref="Q51:U51"/>
    <mergeCell ref="Q52:U52"/>
    <mergeCell ref="B53:E53"/>
    <mergeCell ref="G53:N53"/>
  </mergeCells>
  <pageMargins left="0.25" right="0.25" top="0.75" bottom="0.75" header="0.3" footer="0.3"/>
  <pageSetup scale="26" fitToHeight="0"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5">
        <x14:dataValidation type="list" allowBlank="1" showErrorMessage="1" prompt="FAVOR ESCOLHER UMA DAS OPÇÕES DISPONÍVEIS" xr:uid="{F2432FA4-29FF-46A0-A830-E994ECB4F8D3}">
          <x14:formula1>
            <xm:f>Listas!$A$2:$A$4</xm:f>
          </x14:formula1>
          <xm:sqref>G10:G49</xm:sqref>
        </x14:dataValidation>
        <x14:dataValidation type="list" showInputMessage="1" showErrorMessage="1" xr:uid="{C583CE66-39D0-4363-BE56-2BECE325B056}">
          <x14:formula1>
            <xm:f>Listas!$C$2:$C$8</xm:f>
          </x14:formula1>
          <xm:sqref>L10:L49</xm:sqref>
        </x14:dataValidation>
        <x14:dataValidation type="list" allowBlank="1" showInputMessage="1" showErrorMessage="1" xr:uid="{5883EB3E-743D-4791-A434-089F4C7CFF9B}">
          <x14:formula1>
            <xm:f>Listas!$D$2:$D$9</xm:f>
          </x14:formula1>
          <xm:sqref>I10:I49 Q5:Q7</xm:sqref>
        </x14:dataValidation>
        <x14:dataValidation type="list" allowBlank="1" showInputMessage="1" showErrorMessage="1" xr:uid="{79F3698D-2435-405A-9A3C-317D26394268}">
          <x14:formula1>
            <xm:f>Listas!$E$2:$E$33</xm:f>
          </x14:formula1>
          <xm:sqref>J10:J49</xm:sqref>
        </x14:dataValidation>
        <x14:dataValidation type="list" allowBlank="1" showInputMessage="1" showErrorMessage="1" xr:uid="{9A6950BD-AFEF-4DB5-A2EE-2DDCA938E74A}">
          <x14:formula1>
            <xm:f>Listas!$F$2:$F$88</xm:f>
          </x14:formula1>
          <xm:sqref>K10:K49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5">
    <outlinePr summaryBelow="0" summaryRight="0"/>
  </sheetPr>
  <dimension ref="A1:F88"/>
  <sheetViews>
    <sheetView showGridLines="0" topLeftCell="A13" zoomScale="90" zoomScaleNormal="90" workbookViewId="0">
      <selection activeCell="C8" sqref="C8"/>
    </sheetView>
  </sheetViews>
  <sheetFormatPr defaultColWidth="12.5703125" defaultRowHeight="15.75" customHeight="1" x14ac:dyDescent="0.2"/>
  <cols>
    <col min="1" max="1" width="28.85546875" style="9" bestFit="1" customWidth="1"/>
    <col min="2" max="2" width="19.42578125" style="9" customWidth="1"/>
    <col min="3" max="3" width="57.140625" style="9" bestFit="1" customWidth="1"/>
    <col min="4" max="4" width="12.5703125" style="9"/>
    <col min="5" max="5" width="25.28515625" style="9" customWidth="1"/>
    <col min="6" max="6" width="27.7109375" style="9" customWidth="1"/>
    <col min="7" max="16384" width="12.5703125" style="9"/>
  </cols>
  <sheetData>
    <row r="1" spans="1:6" ht="30" x14ac:dyDescent="0.2">
      <c r="A1" s="4" t="s">
        <v>0</v>
      </c>
      <c r="B1" s="4" t="s">
        <v>11</v>
      </c>
      <c r="C1" s="4" t="s">
        <v>17</v>
      </c>
      <c r="D1" s="8" t="s">
        <v>30</v>
      </c>
      <c r="E1" s="4" t="s">
        <v>31</v>
      </c>
      <c r="F1" s="4" t="s">
        <v>32</v>
      </c>
    </row>
    <row r="2" spans="1:6" ht="25.5" x14ac:dyDescent="0.2">
      <c r="A2" s="10" t="s">
        <v>26</v>
      </c>
      <c r="B2" s="10" t="s">
        <v>4</v>
      </c>
      <c r="C2" s="11" t="s">
        <v>19</v>
      </c>
      <c r="D2" s="12" t="s">
        <v>34</v>
      </c>
      <c r="E2" s="13" t="s">
        <v>42</v>
      </c>
      <c r="F2" s="14" t="s">
        <v>42</v>
      </c>
    </row>
    <row r="3" spans="1:6" ht="51" x14ac:dyDescent="0.2">
      <c r="A3" s="10" t="s">
        <v>27</v>
      </c>
      <c r="B3" s="15" t="s">
        <v>5</v>
      </c>
      <c r="C3" s="16" t="s">
        <v>20</v>
      </c>
      <c r="D3" s="12" t="s">
        <v>35</v>
      </c>
      <c r="E3" s="13" t="s">
        <v>43</v>
      </c>
      <c r="F3" s="14" t="s">
        <v>74</v>
      </c>
    </row>
    <row r="4" spans="1:6" ht="38.25" x14ac:dyDescent="0.2">
      <c r="A4" s="10" t="s">
        <v>28</v>
      </c>
      <c r="B4" s="15" t="s">
        <v>6</v>
      </c>
      <c r="C4" s="16" t="s">
        <v>21</v>
      </c>
      <c r="D4" s="12" t="s">
        <v>36</v>
      </c>
      <c r="E4" s="13" t="s">
        <v>44</v>
      </c>
      <c r="F4" s="14" t="s">
        <v>75</v>
      </c>
    </row>
    <row r="5" spans="1:6" ht="38.25" x14ac:dyDescent="0.2">
      <c r="A5" s="14"/>
      <c r="B5" s="14"/>
      <c r="C5" s="13" t="s">
        <v>22</v>
      </c>
      <c r="D5" s="12" t="s">
        <v>37</v>
      </c>
      <c r="E5" s="13" t="s">
        <v>45</v>
      </c>
      <c r="F5" s="14" t="s">
        <v>76</v>
      </c>
    </row>
    <row r="6" spans="1:6" ht="51" x14ac:dyDescent="0.2">
      <c r="A6" s="14"/>
      <c r="B6" s="14"/>
      <c r="C6" s="13" t="s">
        <v>23</v>
      </c>
      <c r="D6" s="12" t="s">
        <v>38</v>
      </c>
      <c r="E6" s="13" t="s">
        <v>46</v>
      </c>
      <c r="F6" s="14" t="s">
        <v>77</v>
      </c>
    </row>
    <row r="7" spans="1:6" ht="51" x14ac:dyDescent="0.2">
      <c r="A7" s="14"/>
      <c r="B7" s="14"/>
      <c r="C7" s="13" t="s">
        <v>24</v>
      </c>
      <c r="D7" s="12" t="s">
        <v>39</v>
      </c>
      <c r="E7" s="13" t="s">
        <v>47</v>
      </c>
      <c r="F7" s="14" t="s">
        <v>78</v>
      </c>
    </row>
    <row r="8" spans="1:6" ht="114.75" x14ac:dyDescent="0.2">
      <c r="A8" s="14"/>
      <c r="B8" s="14"/>
      <c r="C8" s="13" t="s">
        <v>25</v>
      </c>
      <c r="D8" s="12" t="s">
        <v>40</v>
      </c>
      <c r="E8" s="13" t="s">
        <v>48</v>
      </c>
      <c r="F8" s="14" t="s">
        <v>79</v>
      </c>
    </row>
    <row r="9" spans="1:6" ht="102" x14ac:dyDescent="0.2">
      <c r="D9" s="12" t="s">
        <v>41</v>
      </c>
      <c r="E9" s="13" t="s">
        <v>49</v>
      </c>
      <c r="F9" s="14" t="s">
        <v>80</v>
      </c>
    </row>
    <row r="10" spans="1:6" ht="25.5" x14ac:dyDescent="0.2">
      <c r="E10" s="13" t="s">
        <v>50</v>
      </c>
      <c r="F10" s="14" t="s">
        <v>81</v>
      </c>
    </row>
    <row r="11" spans="1:6" ht="38.25" x14ac:dyDescent="0.2">
      <c r="E11" s="13" t="s">
        <v>51</v>
      </c>
      <c r="F11" s="14" t="s">
        <v>82</v>
      </c>
    </row>
    <row r="12" spans="1:6" ht="38.25" x14ac:dyDescent="0.2">
      <c r="E12" s="13" t="s">
        <v>52</v>
      </c>
      <c r="F12" s="14" t="s">
        <v>83</v>
      </c>
    </row>
    <row r="13" spans="1:6" ht="102" x14ac:dyDescent="0.2">
      <c r="E13" s="13" t="s">
        <v>53</v>
      </c>
      <c r="F13" s="14" t="s">
        <v>84</v>
      </c>
    </row>
    <row r="14" spans="1:6" ht="12.75" customHeight="1" x14ac:dyDescent="0.2">
      <c r="E14" s="13" t="s">
        <v>54</v>
      </c>
      <c r="F14" s="14" t="s">
        <v>85</v>
      </c>
    </row>
    <row r="15" spans="1:6" ht="12.75" customHeight="1" x14ac:dyDescent="0.2">
      <c r="E15" s="13" t="s">
        <v>55</v>
      </c>
      <c r="F15" s="14" t="s">
        <v>86</v>
      </c>
    </row>
    <row r="16" spans="1:6" ht="12.75" customHeight="1" x14ac:dyDescent="0.2">
      <c r="E16" s="13" t="s">
        <v>56</v>
      </c>
      <c r="F16" s="14" t="s">
        <v>87</v>
      </c>
    </row>
    <row r="17" spans="5:6" ht="38.25" x14ac:dyDescent="0.2">
      <c r="E17" s="13" t="s">
        <v>57</v>
      </c>
      <c r="F17" s="14" t="s">
        <v>88</v>
      </c>
    </row>
    <row r="18" spans="5:6" ht="12.75" customHeight="1" x14ac:dyDescent="0.2">
      <c r="E18" s="13" t="s">
        <v>58</v>
      </c>
      <c r="F18" s="14" t="s">
        <v>89</v>
      </c>
    </row>
    <row r="19" spans="5:6" ht="12.75" customHeight="1" x14ac:dyDescent="0.2">
      <c r="E19" s="13" t="s">
        <v>59</v>
      </c>
      <c r="F19" s="14" t="s">
        <v>90</v>
      </c>
    </row>
    <row r="20" spans="5:6" ht="12.75" customHeight="1" x14ac:dyDescent="0.2">
      <c r="E20" s="13" t="s">
        <v>60</v>
      </c>
      <c r="F20" s="14" t="s">
        <v>91</v>
      </c>
    </row>
    <row r="21" spans="5:6" ht="12.75" customHeight="1" x14ac:dyDescent="0.2">
      <c r="E21" s="13" t="s">
        <v>61</v>
      </c>
      <c r="F21" s="14" t="s">
        <v>92</v>
      </c>
    </row>
    <row r="22" spans="5:6" ht="12.75" customHeight="1" x14ac:dyDescent="0.2">
      <c r="E22" s="13" t="s">
        <v>62</v>
      </c>
      <c r="F22" s="14" t="s">
        <v>93</v>
      </c>
    </row>
    <row r="23" spans="5:6" ht="12.75" customHeight="1" x14ac:dyDescent="0.2">
      <c r="E23" s="13" t="s">
        <v>63</v>
      </c>
      <c r="F23" s="14" t="s">
        <v>94</v>
      </c>
    </row>
    <row r="24" spans="5:6" ht="12.75" customHeight="1" x14ac:dyDescent="0.2">
      <c r="E24" s="13" t="s">
        <v>64</v>
      </c>
      <c r="F24" s="14" t="s">
        <v>95</v>
      </c>
    </row>
    <row r="25" spans="5:6" ht="12.75" customHeight="1" x14ac:dyDescent="0.2">
      <c r="E25" s="13" t="s">
        <v>65</v>
      </c>
      <c r="F25" s="14" t="s">
        <v>96</v>
      </c>
    </row>
    <row r="26" spans="5:6" ht="12.75" customHeight="1" x14ac:dyDescent="0.2">
      <c r="E26" s="13" t="s">
        <v>66</v>
      </c>
      <c r="F26" s="14" t="s">
        <v>97</v>
      </c>
    </row>
    <row r="27" spans="5:6" ht="12.75" customHeight="1" x14ac:dyDescent="0.2">
      <c r="E27" s="13" t="s">
        <v>67</v>
      </c>
      <c r="F27" s="14" t="s">
        <v>98</v>
      </c>
    </row>
    <row r="28" spans="5:6" ht="12.75" customHeight="1" x14ac:dyDescent="0.2">
      <c r="E28" s="13" t="s">
        <v>68</v>
      </c>
      <c r="F28" s="14" t="s">
        <v>99</v>
      </c>
    </row>
    <row r="29" spans="5:6" ht="12.75" customHeight="1" x14ac:dyDescent="0.2">
      <c r="E29" s="13" t="s">
        <v>69</v>
      </c>
      <c r="F29" s="14" t="s">
        <v>100</v>
      </c>
    </row>
    <row r="30" spans="5:6" ht="12.75" customHeight="1" x14ac:dyDescent="0.2">
      <c r="E30" s="13" t="s">
        <v>70</v>
      </c>
      <c r="F30" s="14" t="s">
        <v>101</v>
      </c>
    </row>
    <row r="31" spans="5:6" ht="12.75" customHeight="1" x14ac:dyDescent="0.2">
      <c r="E31" s="13" t="s">
        <v>71</v>
      </c>
      <c r="F31" s="14" t="s">
        <v>102</v>
      </c>
    </row>
    <row r="32" spans="5:6" ht="12.75" customHeight="1" x14ac:dyDescent="0.2">
      <c r="E32" s="13" t="s">
        <v>72</v>
      </c>
      <c r="F32" s="14" t="s">
        <v>103</v>
      </c>
    </row>
    <row r="33" spans="5:6" ht="12.75" customHeight="1" x14ac:dyDescent="0.2">
      <c r="E33" s="13" t="s">
        <v>73</v>
      </c>
      <c r="F33" s="14" t="s">
        <v>104</v>
      </c>
    </row>
    <row r="34" spans="5:6" ht="12.75" customHeight="1" x14ac:dyDescent="0.2">
      <c r="F34" s="14" t="s">
        <v>105</v>
      </c>
    </row>
    <row r="35" spans="5:6" ht="12.75" customHeight="1" x14ac:dyDescent="0.2">
      <c r="F35" s="14" t="s">
        <v>106</v>
      </c>
    </row>
    <row r="36" spans="5:6" ht="12.75" customHeight="1" x14ac:dyDescent="0.2">
      <c r="F36" s="14" t="s">
        <v>107</v>
      </c>
    </row>
    <row r="37" spans="5:6" ht="12.75" customHeight="1" x14ac:dyDescent="0.2">
      <c r="F37" s="14" t="s">
        <v>108</v>
      </c>
    </row>
    <row r="38" spans="5:6" ht="12.75" customHeight="1" x14ac:dyDescent="0.2">
      <c r="F38" s="14" t="s">
        <v>109</v>
      </c>
    </row>
    <row r="39" spans="5:6" ht="12.75" customHeight="1" x14ac:dyDescent="0.2">
      <c r="F39" s="14" t="s">
        <v>110</v>
      </c>
    </row>
    <row r="40" spans="5:6" ht="12.75" customHeight="1" x14ac:dyDescent="0.2">
      <c r="F40" s="14" t="s">
        <v>111</v>
      </c>
    </row>
    <row r="41" spans="5:6" ht="12.75" customHeight="1" x14ac:dyDescent="0.2">
      <c r="F41" s="14" t="s">
        <v>112</v>
      </c>
    </row>
    <row r="42" spans="5:6" ht="12.75" customHeight="1" x14ac:dyDescent="0.2">
      <c r="F42" s="14" t="s">
        <v>113</v>
      </c>
    </row>
    <row r="43" spans="5:6" ht="12.75" customHeight="1" x14ac:dyDescent="0.2">
      <c r="F43" s="14" t="s">
        <v>114</v>
      </c>
    </row>
    <row r="44" spans="5:6" ht="12.75" customHeight="1" x14ac:dyDescent="0.2">
      <c r="F44" s="14" t="s">
        <v>115</v>
      </c>
    </row>
    <row r="45" spans="5:6" ht="12.75" customHeight="1" x14ac:dyDescent="0.2">
      <c r="F45" s="14" t="s">
        <v>116</v>
      </c>
    </row>
    <row r="46" spans="5:6" ht="12.75" customHeight="1" x14ac:dyDescent="0.2">
      <c r="F46" s="14" t="s">
        <v>117</v>
      </c>
    </row>
    <row r="47" spans="5:6" ht="12.75" customHeight="1" x14ac:dyDescent="0.2">
      <c r="F47" s="14" t="s">
        <v>118</v>
      </c>
    </row>
    <row r="48" spans="5:6" ht="12.75" customHeight="1" x14ac:dyDescent="0.2">
      <c r="F48" s="14" t="s">
        <v>119</v>
      </c>
    </row>
    <row r="49" spans="6:6" ht="12.75" customHeight="1" x14ac:dyDescent="0.2">
      <c r="F49" s="14" t="s">
        <v>120</v>
      </c>
    </row>
    <row r="50" spans="6:6" ht="12.75" customHeight="1" x14ac:dyDescent="0.2">
      <c r="F50" s="14" t="s">
        <v>121</v>
      </c>
    </row>
    <row r="51" spans="6:6" ht="12.75" customHeight="1" x14ac:dyDescent="0.2">
      <c r="F51" s="14" t="s">
        <v>122</v>
      </c>
    </row>
    <row r="52" spans="6:6" ht="15.75" customHeight="1" x14ac:dyDescent="0.2">
      <c r="F52" s="14" t="s">
        <v>123</v>
      </c>
    </row>
    <row r="53" spans="6:6" ht="15.75" customHeight="1" x14ac:dyDescent="0.2">
      <c r="F53" s="14" t="s">
        <v>124</v>
      </c>
    </row>
    <row r="54" spans="6:6" ht="15.75" customHeight="1" x14ac:dyDescent="0.2">
      <c r="F54" s="14" t="s">
        <v>125</v>
      </c>
    </row>
    <row r="55" spans="6:6" ht="15.75" customHeight="1" x14ac:dyDescent="0.2">
      <c r="F55" s="14" t="s">
        <v>126</v>
      </c>
    </row>
    <row r="56" spans="6:6" ht="15.75" customHeight="1" x14ac:dyDescent="0.2">
      <c r="F56" s="14" t="s">
        <v>127</v>
      </c>
    </row>
    <row r="57" spans="6:6" ht="15.75" customHeight="1" x14ac:dyDescent="0.2">
      <c r="F57" s="14" t="s">
        <v>128</v>
      </c>
    </row>
    <row r="58" spans="6:6" ht="15.75" customHeight="1" x14ac:dyDescent="0.2">
      <c r="F58" s="14" t="s">
        <v>129</v>
      </c>
    </row>
    <row r="59" spans="6:6" ht="15.75" customHeight="1" x14ac:dyDescent="0.2">
      <c r="F59" s="14" t="s">
        <v>130</v>
      </c>
    </row>
    <row r="60" spans="6:6" ht="15.75" customHeight="1" x14ac:dyDescent="0.2">
      <c r="F60" s="14" t="s">
        <v>131</v>
      </c>
    </row>
    <row r="61" spans="6:6" ht="15.75" customHeight="1" x14ac:dyDescent="0.2">
      <c r="F61" s="14" t="s">
        <v>132</v>
      </c>
    </row>
    <row r="62" spans="6:6" ht="15.75" customHeight="1" x14ac:dyDescent="0.2">
      <c r="F62" s="14" t="s">
        <v>133</v>
      </c>
    </row>
    <row r="63" spans="6:6" ht="15.75" customHeight="1" x14ac:dyDescent="0.2">
      <c r="F63" s="14" t="s">
        <v>134</v>
      </c>
    </row>
    <row r="64" spans="6:6" ht="15.75" customHeight="1" x14ac:dyDescent="0.2">
      <c r="F64" s="14" t="s">
        <v>135</v>
      </c>
    </row>
    <row r="65" spans="6:6" ht="15.75" customHeight="1" x14ac:dyDescent="0.2">
      <c r="F65" s="14" t="s">
        <v>136</v>
      </c>
    </row>
    <row r="66" spans="6:6" ht="15.75" customHeight="1" x14ac:dyDescent="0.2">
      <c r="F66" s="14" t="s">
        <v>137</v>
      </c>
    </row>
    <row r="67" spans="6:6" ht="15.75" customHeight="1" x14ac:dyDescent="0.2">
      <c r="F67" s="14" t="s">
        <v>138</v>
      </c>
    </row>
    <row r="68" spans="6:6" ht="15.75" customHeight="1" x14ac:dyDescent="0.2">
      <c r="F68" s="14" t="s">
        <v>139</v>
      </c>
    </row>
    <row r="69" spans="6:6" ht="15.75" customHeight="1" x14ac:dyDescent="0.2">
      <c r="F69" s="14" t="s">
        <v>140</v>
      </c>
    </row>
    <row r="70" spans="6:6" ht="15.75" customHeight="1" x14ac:dyDescent="0.2">
      <c r="F70" s="14" t="s">
        <v>141</v>
      </c>
    </row>
    <row r="71" spans="6:6" ht="15.75" customHeight="1" x14ac:dyDescent="0.2">
      <c r="F71" s="14" t="s">
        <v>142</v>
      </c>
    </row>
    <row r="72" spans="6:6" ht="15.75" customHeight="1" x14ac:dyDescent="0.2">
      <c r="F72" s="14" t="s">
        <v>143</v>
      </c>
    </row>
    <row r="73" spans="6:6" ht="15.75" customHeight="1" x14ac:dyDescent="0.2">
      <c r="F73" s="14" t="s">
        <v>144</v>
      </c>
    </row>
    <row r="74" spans="6:6" ht="15.75" customHeight="1" x14ac:dyDescent="0.2">
      <c r="F74" s="14" t="s">
        <v>145</v>
      </c>
    </row>
    <row r="75" spans="6:6" ht="15.75" customHeight="1" x14ac:dyDescent="0.2">
      <c r="F75" s="14" t="s">
        <v>146</v>
      </c>
    </row>
    <row r="76" spans="6:6" ht="15.75" customHeight="1" x14ac:dyDescent="0.2">
      <c r="F76" s="14" t="s">
        <v>147</v>
      </c>
    </row>
    <row r="77" spans="6:6" ht="15.75" customHeight="1" x14ac:dyDescent="0.2">
      <c r="F77" s="14" t="s">
        <v>148</v>
      </c>
    </row>
    <row r="78" spans="6:6" ht="15.75" customHeight="1" x14ac:dyDescent="0.2">
      <c r="F78" s="14" t="s">
        <v>149</v>
      </c>
    </row>
    <row r="79" spans="6:6" ht="15.75" customHeight="1" x14ac:dyDescent="0.2">
      <c r="F79" s="14" t="s">
        <v>150</v>
      </c>
    </row>
    <row r="80" spans="6:6" ht="15.75" customHeight="1" x14ac:dyDescent="0.2">
      <c r="F80" s="14" t="s">
        <v>151</v>
      </c>
    </row>
    <row r="81" spans="6:6" ht="15.75" customHeight="1" x14ac:dyDescent="0.2">
      <c r="F81" s="14" t="s">
        <v>152</v>
      </c>
    </row>
    <row r="82" spans="6:6" ht="15.75" customHeight="1" x14ac:dyDescent="0.2">
      <c r="F82" s="14" t="s">
        <v>153</v>
      </c>
    </row>
    <row r="83" spans="6:6" ht="15.75" customHeight="1" x14ac:dyDescent="0.2">
      <c r="F83" s="14" t="s">
        <v>154</v>
      </c>
    </row>
    <row r="84" spans="6:6" ht="15.75" customHeight="1" x14ac:dyDescent="0.2">
      <c r="F84" s="14" t="s">
        <v>155</v>
      </c>
    </row>
    <row r="85" spans="6:6" ht="15.75" customHeight="1" x14ac:dyDescent="0.2">
      <c r="F85" s="14" t="s">
        <v>156</v>
      </c>
    </row>
    <row r="86" spans="6:6" ht="15.75" customHeight="1" x14ac:dyDescent="0.2">
      <c r="F86" s="14" t="s">
        <v>157</v>
      </c>
    </row>
    <row r="87" spans="6:6" ht="15.75" customHeight="1" x14ac:dyDescent="0.2">
      <c r="F87" s="14" t="s">
        <v>158</v>
      </c>
    </row>
    <row r="88" spans="6:6" ht="15.75" customHeight="1" x14ac:dyDescent="0.2">
      <c r="F88" s="14" t="s">
        <v>159</v>
      </c>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1"/>
  <dimension ref="A1:A60"/>
  <sheetViews>
    <sheetView topLeftCell="B1" workbookViewId="0">
      <selection activeCell="A8" sqref="A1:A1048576"/>
    </sheetView>
  </sheetViews>
  <sheetFormatPr defaultRowHeight="12.75" x14ac:dyDescent="0.2"/>
  <cols>
    <col min="1" max="1" width="9.140625" hidden="1" customWidth="1"/>
  </cols>
  <sheetData>
    <row r="1" spans="1:1" ht="12.75" customHeight="1" x14ac:dyDescent="0.2">
      <c r="A1" s="3" t="str">
        <f>IFERROR(IF(INDEX(#REF!,MATCH(LEFT(PCA!#REF!,6),#REF!,0))&lt;&gt;"",INDEX(#REF!,MATCH(LEFT(PCA!#REF!,6),#REF!,0)),""),"")</f>
        <v/>
      </c>
    </row>
    <row r="2" spans="1:1" x14ac:dyDescent="0.2">
      <c r="A2" s="3" t="str">
        <f>IFERROR(IF(INDEX(#REF!,MATCH(LEFT(PCA!#REF!,6),#REF!,0))&lt;&gt;"",INDEX(#REF!,MATCH(LEFT(PCA!#REF!,6),#REF!,0)),""),"")</f>
        <v/>
      </c>
    </row>
    <row r="3" spans="1:1" x14ac:dyDescent="0.2">
      <c r="A3" s="3" t="str">
        <f>IFERROR(IF(INDEX(#REF!,MATCH(LEFT(PCA!#REF!,6),#REF!,0))&lt;&gt;"",INDEX(#REF!,MATCH(LEFT(PCA!#REF!,6),#REF!,0)),""),"")</f>
        <v/>
      </c>
    </row>
    <row r="4" spans="1:1" x14ac:dyDescent="0.2">
      <c r="A4" s="3" t="str">
        <f>IFERROR(IF(INDEX(#REF!,MATCH(LEFT(PCA!#REF!,6),#REF!,0))&lt;&gt;"",INDEX(#REF!,MATCH(LEFT(PCA!#REF!,6),#REF!,0)),""),"")</f>
        <v/>
      </c>
    </row>
    <row r="5" spans="1:1" x14ac:dyDescent="0.2">
      <c r="A5" s="3" t="str">
        <f>IFERROR(IF(INDEX(#REF!,MATCH(LEFT(PCA!#REF!,6),#REF!,0))&lt;&gt;"",INDEX(#REF!,MATCH(LEFT(PCA!#REF!,6),#REF!,0)),""),"")</f>
        <v/>
      </c>
    </row>
    <row r="6" spans="1:1" x14ac:dyDescent="0.2">
      <c r="A6" s="3" t="str">
        <f>IFERROR(IF(INDEX(#REF!,MATCH(LEFT(PCA!#REF!,6),#REF!,0))&lt;&gt;"",INDEX(#REF!,MATCH(LEFT(PCA!#REF!,6),#REF!,0)),""),"")</f>
        <v/>
      </c>
    </row>
    <row r="7" spans="1:1" x14ac:dyDescent="0.2">
      <c r="A7" s="3" t="str">
        <f>IFERROR(IF(INDEX(#REF!,MATCH(LEFT(PCA!#REF!,6),#REF!,0))&lt;&gt;"",INDEX(#REF!,MATCH(LEFT(PCA!#REF!,6),#REF!,0)),""),"")</f>
        <v/>
      </c>
    </row>
    <row r="8" spans="1:1" x14ac:dyDescent="0.2">
      <c r="A8" s="3" t="str">
        <f>IFERROR(IF(INDEX(#REF!,MATCH(LEFT(PCA!#REF!,6),#REF!,0))&lt;&gt;"",INDEX(#REF!,MATCH(LEFT(PCA!#REF!,6),#REF!,0)),""),"")</f>
        <v/>
      </c>
    </row>
    <row r="9" spans="1:1" x14ac:dyDescent="0.2">
      <c r="A9" s="3" t="str">
        <f>IFERROR(IF(INDEX(#REF!,MATCH(LEFT(PCA!#REF!,6),#REF!,0))&lt;&gt;"",INDEX(#REF!,MATCH(LEFT(PCA!#REF!,6),#REF!,0)),""),"")</f>
        <v/>
      </c>
    </row>
    <row r="10" spans="1:1" x14ac:dyDescent="0.2">
      <c r="A10" s="3" t="str">
        <f>IFERROR(IF(INDEX(#REF!,MATCH(LEFT(PCA!#REF!,6),#REF!,0))&lt;&gt;"",INDEX(#REF!,MATCH(LEFT(PCA!#REF!,6),#REF!,0)),""),"")</f>
        <v/>
      </c>
    </row>
    <row r="11" spans="1:1" x14ac:dyDescent="0.2">
      <c r="A11" s="3" t="str">
        <f>IFERROR(IF(INDEX(#REF!,MATCH(LEFT(PCA!#REF!,6),#REF!,0))&lt;&gt;"",INDEX(#REF!,MATCH(LEFT(PCA!#REF!,6),#REF!,0)),""),"")</f>
        <v/>
      </c>
    </row>
    <row r="12" spans="1:1" x14ac:dyDescent="0.2">
      <c r="A12" s="3" t="str">
        <f>IFERROR(IF(INDEX(#REF!,MATCH(LEFT(PCA!#REF!,6),#REF!,0))&lt;&gt;"",INDEX(#REF!,MATCH(LEFT(PCA!#REF!,6),#REF!,0)),""),"")</f>
        <v/>
      </c>
    </row>
    <row r="13" spans="1:1" x14ac:dyDescent="0.2">
      <c r="A13" s="3" t="str">
        <f>IFERROR(IF(INDEX(#REF!,MATCH(LEFT(PCA!#REF!,6),#REF!,0))&lt;&gt;"",INDEX(#REF!,MATCH(LEFT(PCA!#REF!,6),#REF!,0)),""),"")</f>
        <v/>
      </c>
    </row>
    <row r="14" spans="1:1" x14ac:dyDescent="0.2">
      <c r="A14" s="3" t="str">
        <f>IFERROR(IF(INDEX(#REF!,MATCH(LEFT(PCA!#REF!,6),#REF!,0))&lt;&gt;"",INDEX(#REF!,MATCH(LEFT(PCA!#REF!,6),#REF!,0)),""),"")</f>
        <v/>
      </c>
    </row>
    <row r="15" spans="1:1" x14ac:dyDescent="0.2">
      <c r="A15" s="3" t="str">
        <f>IFERROR(IF(INDEX(#REF!,MATCH(LEFT(PCA!#REF!,6),#REF!,0))&lt;&gt;"",INDEX(#REF!,MATCH(LEFT(PCA!#REF!,6),#REF!,0)),""),"")</f>
        <v/>
      </c>
    </row>
    <row r="16" spans="1:1" x14ac:dyDescent="0.2">
      <c r="A16" s="3" t="str">
        <f>IFERROR(IF(INDEX(#REF!,MATCH(LEFT(PCA!#REF!,6),#REF!,0))&lt;&gt;"",INDEX(#REF!,MATCH(LEFT(PCA!#REF!,6),#REF!,0)),""),"")</f>
        <v/>
      </c>
    </row>
    <row r="17" spans="1:1" x14ac:dyDescent="0.2">
      <c r="A17" s="3" t="str">
        <f>IFERROR(IF(INDEX(#REF!,MATCH(LEFT(PCA!#REF!,6),#REF!,0))&lt;&gt;"",INDEX(#REF!,MATCH(LEFT(PCA!#REF!,6),#REF!,0)),""),"")</f>
        <v/>
      </c>
    </row>
    <row r="18" spans="1:1" x14ac:dyDescent="0.2">
      <c r="A18" s="3" t="str">
        <f>IFERROR(IF(INDEX(#REF!,MATCH(LEFT(PCA!#REF!,6),#REF!,0))&lt;&gt;"",INDEX(#REF!,MATCH(LEFT(PCA!#REF!,6),#REF!,0)),""),"")</f>
        <v/>
      </c>
    </row>
    <row r="19" spans="1:1" x14ac:dyDescent="0.2">
      <c r="A19" s="3" t="str">
        <f>IFERROR(IF(INDEX(#REF!,MATCH(LEFT(PCA!#REF!,6),#REF!,0))&lt;&gt;"",INDEX(#REF!,MATCH(LEFT(PCA!#REF!,6),#REF!,0)),""),"")</f>
        <v/>
      </c>
    </row>
    <row r="20" spans="1:1" x14ac:dyDescent="0.2">
      <c r="A20" s="3" t="str">
        <f>IFERROR(IF(INDEX(#REF!,MATCH(LEFT(PCA!#REF!,6),#REF!,0))&lt;&gt;"",INDEX(#REF!,MATCH(LEFT(PCA!#REF!,6),#REF!,0)),""),"")</f>
        <v/>
      </c>
    </row>
    <row r="21" spans="1:1" x14ac:dyDescent="0.2">
      <c r="A21" s="3" t="str">
        <f>IFERROR(IF(INDEX(#REF!,MATCH(LEFT(PCA!#REF!,6),#REF!,0))&lt;&gt;"",INDEX(#REF!,MATCH(LEFT(PCA!#REF!,6),#REF!,0)),""),"")</f>
        <v/>
      </c>
    </row>
    <row r="22" spans="1:1" x14ac:dyDescent="0.2">
      <c r="A22" s="3" t="str">
        <f>IFERROR(IF(INDEX(#REF!,MATCH(LEFT(PCA!#REF!,6),#REF!,0))&lt;&gt;"",INDEX(#REF!,MATCH(LEFT(PCA!#REF!,6),#REF!,0)),""),"")</f>
        <v/>
      </c>
    </row>
    <row r="23" spans="1:1" x14ac:dyDescent="0.2">
      <c r="A23" s="3" t="str">
        <f>IFERROR(IF(INDEX(#REF!,MATCH(LEFT(PCA!#REF!,6),#REF!,0))&lt;&gt;"",INDEX(#REF!,MATCH(LEFT(PCA!#REF!,6),#REF!,0)),""),"")</f>
        <v/>
      </c>
    </row>
    <row r="24" spans="1:1" x14ac:dyDescent="0.2">
      <c r="A24" s="3" t="str">
        <f>IFERROR(IF(INDEX(#REF!,MATCH(LEFT(PCA!#REF!,6),#REF!,0))&lt;&gt;"",INDEX(#REF!,MATCH(LEFT(PCA!#REF!,6),#REF!,0)),""),"")</f>
        <v/>
      </c>
    </row>
    <row r="25" spans="1:1" x14ac:dyDescent="0.2">
      <c r="A25" s="3" t="str">
        <f>IFERROR(IF(INDEX(#REF!,MATCH(LEFT(PCA!#REF!,6),#REF!,0))&lt;&gt;"",INDEX(#REF!,MATCH(LEFT(PCA!#REF!,6),#REF!,0)),""),"")</f>
        <v/>
      </c>
    </row>
    <row r="26" spans="1:1" x14ac:dyDescent="0.2">
      <c r="A26" s="3" t="str">
        <f>IFERROR(IF(INDEX(#REF!,MATCH(LEFT(PCA!#REF!,6),#REF!,0))&lt;&gt;"",INDEX(#REF!,MATCH(LEFT(PCA!#REF!,6),#REF!,0)),""),"")</f>
        <v/>
      </c>
    </row>
    <row r="27" spans="1:1" x14ac:dyDescent="0.2">
      <c r="A27" s="3" t="str">
        <f>IFERROR(IF(INDEX(#REF!,MATCH(LEFT(PCA!#REF!,6),#REF!,0))&lt;&gt;"",INDEX(#REF!,MATCH(LEFT(PCA!#REF!,6),#REF!,0)),""),"")</f>
        <v/>
      </c>
    </row>
    <row r="28" spans="1:1" x14ac:dyDescent="0.2">
      <c r="A28" s="3" t="str">
        <f>IFERROR(IF(INDEX(#REF!,MATCH(LEFT(PCA!#REF!,6),#REF!,0))&lt;&gt;"",INDEX(#REF!,MATCH(LEFT(PCA!#REF!,6),#REF!,0)),""),"")</f>
        <v/>
      </c>
    </row>
    <row r="29" spans="1:1" x14ac:dyDescent="0.2">
      <c r="A29" s="3" t="str">
        <f>IFERROR(IF(INDEX(#REF!,MATCH(LEFT(PCA!#REF!,6),#REF!,0))&lt;&gt;"",INDEX(#REF!,MATCH(LEFT(PCA!#REF!,6),#REF!,0)),""),"")</f>
        <v/>
      </c>
    </row>
    <row r="30" spans="1:1" x14ac:dyDescent="0.2">
      <c r="A30" s="3" t="str">
        <f>IFERROR(IF(INDEX(#REF!,MATCH(LEFT(PCA!#REF!,6),#REF!,0))&lt;&gt;"",INDEX(#REF!,MATCH(LEFT(PCA!#REF!,6),#REF!,0)),""),"")</f>
        <v/>
      </c>
    </row>
    <row r="31" spans="1:1" x14ac:dyDescent="0.2">
      <c r="A31" s="3" t="str">
        <f>IFERROR(IF(INDEX(#REF!,MATCH(LEFT(PCA!#REF!,6),#REF!,0))&lt;&gt;"",INDEX(#REF!,MATCH(LEFT(PCA!#REF!,6),#REF!,0)),""),"")</f>
        <v/>
      </c>
    </row>
    <row r="32" spans="1:1" x14ac:dyDescent="0.2">
      <c r="A32" s="3" t="str">
        <f>IFERROR(IF(INDEX(#REF!,MATCH(LEFT(PCA!#REF!,6),#REF!,0))&lt;&gt;"",INDEX(#REF!,MATCH(LEFT(PCA!#REF!,6),#REF!,0)),""),"")</f>
        <v/>
      </c>
    </row>
    <row r="33" spans="1:1" x14ac:dyDescent="0.2">
      <c r="A33" s="3" t="str">
        <f>IFERROR(IF(INDEX(#REF!,MATCH(LEFT(PCA!#REF!,6),#REF!,0))&lt;&gt;"",INDEX(#REF!,MATCH(LEFT(PCA!#REF!,6),#REF!,0)),""),"")</f>
        <v/>
      </c>
    </row>
    <row r="34" spans="1:1" x14ac:dyDescent="0.2">
      <c r="A34" s="3" t="str">
        <f>IFERROR(IF(INDEX(#REF!,MATCH(LEFT(PCA!#REF!,6),#REF!,0))&lt;&gt;"",INDEX(#REF!,MATCH(LEFT(PCA!#REF!,6),#REF!,0)),""),"")</f>
        <v/>
      </c>
    </row>
    <row r="35" spans="1:1" x14ac:dyDescent="0.2">
      <c r="A35" s="3" t="str">
        <f>IFERROR(IF(INDEX(#REF!,MATCH(LEFT(PCA!#REF!,6),#REF!,0))&lt;&gt;"",INDEX(#REF!,MATCH(LEFT(PCA!#REF!,6),#REF!,0)),""),"")</f>
        <v/>
      </c>
    </row>
    <row r="36" spans="1:1" x14ac:dyDescent="0.2">
      <c r="A36" s="3" t="str">
        <f>IFERROR(IF(INDEX(#REF!,MATCH(LEFT(PCA!#REF!,6),#REF!,0))&lt;&gt;"",INDEX(#REF!,MATCH(LEFT(PCA!#REF!,6),#REF!,0)),""),"")</f>
        <v/>
      </c>
    </row>
    <row r="37" spans="1:1" x14ac:dyDescent="0.2">
      <c r="A37" s="3" t="str">
        <f>IFERROR(IF(INDEX(#REF!,MATCH(LEFT(PCA!#REF!,6),#REF!,0))&lt;&gt;"",INDEX(#REF!,MATCH(LEFT(PCA!#REF!,6),#REF!,0)),""),"")</f>
        <v/>
      </c>
    </row>
    <row r="38" spans="1:1" x14ac:dyDescent="0.2">
      <c r="A38" s="3" t="str">
        <f>IFERROR(IF(INDEX(#REF!,MATCH(LEFT(PCA!#REF!,6),#REF!,0))&lt;&gt;"",INDEX(#REF!,MATCH(LEFT(PCA!#REF!,6),#REF!,0)),""),"")</f>
        <v/>
      </c>
    </row>
    <row r="39" spans="1:1" x14ac:dyDescent="0.2">
      <c r="A39" s="3" t="str">
        <f>IFERROR(IF(INDEX(#REF!,MATCH(LEFT(PCA!#REF!,6),#REF!,0))&lt;&gt;"",INDEX(#REF!,MATCH(LEFT(PCA!#REF!,6),#REF!,0)),""),"")</f>
        <v/>
      </c>
    </row>
    <row r="40" spans="1:1" x14ac:dyDescent="0.2">
      <c r="A40" s="3" t="str">
        <f>IFERROR(IF(INDEX(#REF!,MATCH(LEFT(PCA!#REF!,6),#REF!,0))&lt;&gt;"",INDEX(#REF!,MATCH(LEFT(PCA!#REF!,6),#REF!,0)),""),"")</f>
        <v/>
      </c>
    </row>
    <row r="41" spans="1:1" x14ac:dyDescent="0.2">
      <c r="A41" s="3" t="str">
        <f>IFERROR(IF(INDEX(#REF!,MATCH(LEFT(PCA!#REF!,6),#REF!,0))&lt;&gt;"",INDEX(#REF!,MATCH(LEFT(PCA!#REF!,6),#REF!,0)),""),"")</f>
        <v/>
      </c>
    </row>
    <row r="42" spans="1:1" x14ac:dyDescent="0.2">
      <c r="A42" s="3" t="str">
        <f>IFERROR(IF(INDEX(#REF!,MATCH(LEFT(PCA!#REF!,6),#REF!,0))&lt;&gt;"",INDEX(#REF!,MATCH(LEFT(PCA!#REF!,6),#REF!,0)),""),"")</f>
        <v/>
      </c>
    </row>
    <row r="43" spans="1:1" x14ac:dyDescent="0.2">
      <c r="A43" s="3" t="str">
        <f>IFERROR(IF(INDEX(#REF!,MATCH(LEFT(PCA!#REF!,6),#REF!,0))&lt;&gt;"",INDEX(#REF!,MATCH(LEFT(PCA!#REF!,6),#REF!,0)),""),"")</f>
        <v/>
      </c>
    </row>
    <row r="44" spans="1:1" x14ac:dyDescent="0.2">
      <c r="A44" s="3" t="str">
        <f>IFERROR(IF(INDEX(#REF!,MATCH(LEFT(PCA!#REF!,6),#REF!,0))&lt;&gt;"",INDEX(#REF!,MATCH(LEFT(PCA!#REF!,6),#REF!,0)),""),"")</f>
        <v/>
      </c>
    </row>
    <row r="45" spans="1:1" x14ac:dyDescent="0.2">
      <c r="A45" s="3" t="str">
        <f>IFERROR(IF(INDEX(#REF!,MATCH(LEFT(PCA!#REF!,6),#REF!,0))&lt;&gt;"",INDEX(#REF!,MATCH(LEFT(PCA!#REF!,6),#REF!,0)),""),"")</f>
        <v/>
      </c>
    </row>
    <row r="46" spans="1:1" x14ac:dyDescent="0.2">
      <c r="A46" s="3" t="str">
        <f>IFERROR(IF(INDEX(#REF!,MATCH(LEFT(PCA!#REF!,6),#REF!,0))&lt;&gt;"",INDEX(#REF!,MATCH(LEFT(PCA!#REF!,6),#REF!,0)),""),"")</f>
        <v/>
      </c>
    </row>
    <row r="47" spans="1:1" x14ac:dyDescent="0.2">
      <c r="A47" s="3" t="str">
        <f>IFERROR(IF(INDEX(#REF!,MATCH(LEFT(PCA!#REF!,6),#REF!,0))&lt;&gt;"",INDEX(#REF!,MATCH(LEFT(PCA!#REF!,6),#REF!,0)),""),"")</f>
        <v/>
      </c>
    </row>
    <row r="48" spans="1:1" x14ac:dyDescent="0.2">
      <c r="A48" s="3" t="str">
        <f>IFERROR(IF(INDEX(#REF!,MATCH(LEFT(PCA!#REF!,6),#REF!,0))&lt;&gt;"",INDEX(#REF!,MATCH(LEFT(PCA!#REF!,6),#REF!,0)),""),"")</f>
        <v/>
      </c>
    </row>
    <row r="49" spans="1:1" x14ac:dyDescent="0.2">
      <c r="A49" s="3" t="str">
        <f>IFERROR(IF(INDEX(#REF!,MATCH(LEFT(PCA!#REF!,6),#REF!,0))&lt;&gt;"",INDEX(#REF!,MATCH(LEFT(PCA!#REF!,6),#REF!,0)),""),"")</f>
        <v/>
      </c>
    </row>
    <row r="50" spans="1:1" x14ac:dyDescent="0.2">
      <c r="A50" s="3" t="str">
        <f>IFERROR(IF(INDEX(#REF!,MATCH(LEFT(PCA!#REF!,6),#REF!,0))&lt;&gt;"",INDEX(#REF!,MATCH(LEFT(PCA!#REF!,6),#REF!,0)),""),"")</f>
        <v/>
      </c>
    </row>
    <row r="51" spans="1:1" x14ac:dyDescent="0.2">
      <c r="A51" s="3" t="str">
        <f>IFERROR(IF(INDEX(#REF!,MATCH(LEFT(PCA!#REF!,6),#REF!,0))&lt;&gt;"",INDEX(#REF!,MATCH(LEFT(PCA!#REF!,6),#REF!,0)),""),"")</f>
        <v/>
      </c>
    </row>
    <row r="52" spans="1:1" x14ac:dyDescent="0.2">
      <c r="A52" s="3" t="str">
        <f>IFERROR(IF(INDEX(#REF!,MATCH(LEFT(PCA!#REF!,6),#REF!,0))&lt;&gt;"",INDEX(#REF!,MATCH(LEFT(PCA!#REF!,6),#REF!,0)),""),"")</f>
        <v/>
      </c>
    </row>
    <row r="53" spans="1:1" x14ac:dyDescent="0.2">
      <c r="A53" s="3" t="str">
        <f>IFERROR(IF(INDEX(#REF!,MATCH(LEFT(PCA!#REF!,6),#REF!,0))&lt;&gt;"",INDEX(#REF!,MATCH(LEFT(PCA!#REF!,6),#REF!,0)),""),"")</f>
        <v/>
      </c>
    </row>
    <row r="54" spans="1:1" x14ac:dyDescent="0.2">
      <c r="A54" s="3" t="str">
        <f>IFERROR(IF(INDEX(#REF!,MATCH(LEFT(PCA!#REF!,6),#REF!,0))&lt;&gt;"",INDEX(#REF!,MATCH(LEFT(PCA!#REF!,6),#REF!,0)),""),"")</f>
        <v/>
      </c>
    </row>
    <row r="55" spans="1:1" x14ac:dyDescent="0.2">
      <c r="A55" s="3" t="str">
        <f>IFERROR(IF(INDEX(#REF!,MATCH(LEFT(PCA!#REF!,6),#REF!,0))&lt;&gt;"",INDEX(#REF!,MATCH(LEFT(PCA!#REF!,6),#REF!,0)),""),"")</f>
        <v/>
      </c>
    </row>
    <row r="56" spans="1:1" x14ac:dyDescent="0.2">
      <c r="A56" s="3" t="str">
        <f>IFERROR(IF(INDEX(#REF!,MATCH(LEFT(PCA!#REF!,6),#REF!,0))&lt;&gt;"",INDEX(#REF!,MATCH(LEFT(PCA!#REF!,6),#REF!,0)),""),"")</f>
        <v/>
      </c>
    </row>
    <row r="57" spans="1:1" x14ac:dyDescent="0.2">
      <c r="A57" s="3" t="str">
        <f>IFERROR(IF(INDEX(#REF!,MATCH(LEFT(PCA!#REF!,6),#REF!,0))&lt;&gt;"",INDEX(#REF!,MATCH(LEFT(PCA!#REF!,6),#REF!,0)),""),"")</f>
        <v/>
      </c>
    </row>
    <row r="58" spans="1:1" x14ac:dyDescent="0.2">
      <c r="A58" s="3" t="str">
        <f>IFERROR(IF(INDEX(#REF!,MATCH(LEFT(PCA!#REF!,6),#REF!,0))&lt;&gt;"",INDEX(#REF!,MATCH(LEFT(PCA!#REF!,6),#REF!,0)),""),"")</f>
        <v/>
      </c>
    </row>
    <row r="59" spans="1:1" x14ac:dyDescent="0.2">
      <c r="A59" s="3" t="str">
        <f>IFERROR(IF(INDEX(#REF!,MATCH(LEFT(PCA!#REF!,6),#REF!,0))&lt;&gt;"",INDEX(#REF!,MATCH(LEFT(PCA!#REF!,6),#REF!,0)),""),"")</f>
        <v/>
      </c>
    </row>
    <row r="60" spans="1:1" x14ac:dyDescent="0.2">
      <c r="A60" s="3" t="str">
        <f>IFERROR(IF(INDEX(#REF!,MATCH(LEFT(PCA!#REF!,6),#REF!,0))&lt;&gt;"",INDEX(#REF!,MATCH(LEFT(PCA!#REF!,6),#REF!,0)),""),"")</f>
        <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PCA vs final</vt:lpstr>
      <vt:lpstr>PCA</vt:lpstr>
      <vt:lpstr>SUBCAP</vt:lpstr>
      <vt:lpstr>SUBEPP</vt:lpstr>
      <vt:lpstr>GTI</vt:lpstr>
      <vt:lpstr>GETAD</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Micaele Martins de Carvalho</dc:creator>
  <cp:lastModifiedBy>Amanda Ferreira Lichtenheld</cp:lastModifiedBy>
  <cp:lastPrinted>2026-08-27T19:35:59Z</cp:lastPrinted>
  <dcterms:created xsi:type="dcterms:W3CDTF">2024-04-04T15:56:39Z</dcterms:created>
  <dcterms:modified xsi:type="dcterms:W3CDTF">2026-09-02T13:12:09Z</dcterms:modified>
</cp:coreProperties>
</file>